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690" tabRatio="717" activeTab="0"/>
  </bookViews>
  <sheets>
    <sheet name="TITELBLAD" sheetId="1" r:id="rId1"/>
    <sheet name="TABEL 1" sheetId="2" r:id="rId2"/>
    <sheet name="TABEL 2" sheetId="3" r:id="rId3"/>
    <sheet name="TABEL 3" sheetId="4" r:id="rId4"/>
    <sheet name="TABEL 4" sheetId="5" r:id="rId5"/>
    <sheet name="TABEL 5" sheetId="6" r:id="rId6"/>
    <sheet name="TABEL 6A" sheetId="7" r:id="rId7"/>
    <sheet name="TABEL 6B" sheetId="8" r:id="rId8"/>
    <sheet name="TABEL 7" sheetId="9" r:id="rId9"/>
    <sheet name="TABEL 8" sheetId="10" r:id="rId10"/>
    <sheet name="TABEL 9" sheetId="11" r:id="rId11"/>
    <sheet name="TABEL 10" sheetId="12" r:id="rId12"/>
    <sheet name="TABEL 11" sheetId="13" r:id="rId13"/>
    <sheet name="TABEL 12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ftn2" localSheetId="0">'TITELBLAD'!#REF!</definedName>
    <definedName name="_ftn3" localSheetId="0">'TITELBLAD'!#REF!</definedName>
    <definedName name="_ftnref2" localSheetId="0">'TITELBLAD'!$A$78</definedName>
    <definedName name="_ftnref3" localSheetId="0">'TITELBLAD'!$A$82</definedName>
    <definedName name="a">#REF!</definedName>
    <definedName name="_xlnm.Print_Area" localSheetId="11">'TABEL 10'!$A$1:$P$36</definedName>
    <definedName name="_xlnm.Print_Area" localSheetId="12">'TABEL 11'!$A$1:$L$38</definedName>
    <definedName name="_xlnm.Print_Area" localSheetId="2">'TABEL 2'!$A$1:$P$77</definedName>
    <definedName name="_xlnm.Print_Area" localSheetId="4">'TABEL 4'!$A$1:$BC$82</definedName>
    <definedName name="_xlnm.Print_Area" localSheetId="8">'TABEL 7'!$A$1:$O$38</definedName>
    <definedName name="_xlnm.Print_Area" localSheetId="10">'TABEL 9'!$A$1:$J$37</definedName>
    <definedName name="_xlnm.Print_Area" localSheetId="0">'TITELBLAD'!$A$1:$Q$93</definedName>
    <definedName name="Aftakklem_LS" localSheetId="8">'[6]BASISPRIJZEN MATERIAAL'!$I$188</definedName>
    <definedName name="Aftakklem_LS" localSheetId="0">'[2]BASISPRIJZEN MATERIAAL'!$I$188</definedName>
    <definedName name="Aftakklem_LS">'[3]BASISPRIJZEN MATERIAAL'!$I$188</definedName>
    <definedName name="Codes" localSheetId="8">'[4]Codes des IM'!$B$2:$D$23</definedName>
    <definedName name="Codes" localSheetId="0">'[4]Codes des IM'!$B$2:$D$23</definedName>
    <definedName name="Codes">'[5]Codes des IM'!$B$2:$D$23</definedName>
    <definedName name="Forfaitair_feeder">75000</definedName>
    <definedName name="Hangslot" localSheetId="8">'[6]BASISPRIJZEN MATERIAAL'!$I$138</definedName>
    <definedName name="Hangslot" localSheetId="0">'[2]BASISPRIJZEN MATERIAAL'!$I$138</definedName>
    <definedName name="Hangslot">'[3]BASISPRIJZEN MATERIAAL'!$I$138</definedName>
    <definedName name="Kabelschoen_HS" localSheetId="8">'[6]BASISPRIJZEN MATERIAAL'!$I$201</definedName>
    <definedName name="Kabelschoen_HS" localSheetId="0">'[2]BASISPRIJZEN MATERIAAL'!$I$201</definedName>
    <definedName name="Kabelschoen_HS">'[3]BASISPRIJZEN MATERIAAL'!$I$201</definedName>
    <definedName name="Kabelschoen_LS" localSheetId="8">'[6]BASISPRIJZEN MATERIAAL'!$I$198</definedName>
    <definedName name="Kabelschoen_LS" localSheetId="0">'[2]BASISPRIJZEN MATERIAAL'!$I$198</definedName>
    <definedName name="Kabelschoen_LS">'[3]BASISPRIJZEN MATERIAAL'!$I$198</definedName>
    <definedName name="Kit_kunststof_AL" localSheetId="8">'[6]BASISPRIJZEN MATERIAAL'!$I$190</definedName>
    <definedName name="Kit_kunststof_AL" localSheetId="0">'[2]BASISPRIJZEN MATERIAAL'!$I$190</definedName>
    <definedName name="Kit_kunststof_AL">'[3]BASISPRIJZEN MATERIAAL'!$I$190</definedName>
    <definedName name="Kit_kunststof_papierlood" localSheetId="8">'[6]BASISPRIJZEN MATERIAAL'!$I$191</definedName>
    <definedName name="Kit_kunststof_papierlood" localSheetId="0">'[2]BASISPRIJZEN MATERIAAL'!$I$191</definedName>
    <definedName name="Kit_kunststof_papierlood">'[3]BASISPRIJZEN MATERIAAL'!$I$191</definedName>
    <definedName name="Kit_papierlood" localSheetId="8">'[6]BASISPRIJZEN MATERIAAL'!$I$189</definedName>
    <definedName name="Kit_papierlood" localSheetId="0">'[2]BASISPRIJZEN MATERIAAL'!$I$189</definedName>
    <definedName name="Kit_papierlood">'[3]BASISPRIJZEN MATERIAAL'!$I$189</definedName>
    <definedName name="Klein_materiaal_10">10</definedName>
    <definedName name="Klein_materiaal_100">100</definedName>
    <definedName name="Klein_materiaal_25">25</definedName>
    <definedName name="Plaat_postnummer_telefoon" localSheetId="8">'[6]BASISPRIJZEN MATERIAAL'!$I$160</definedName>
    <definedName name="Plaat_postnummer_telefoon" localSheetId="0">'[2]BASISPRIJZEN MATERIAAL'!$I$160</definedName>
    <definedName name="Plaat_postnummer_telefoon">'[3]BASISPRIJZEN MATERIAAL'!$I$160</definedName>
    <definedName name="SAPBEXrevision" localSheetId="11" hidden="1">23</definedName>
    <definedName name="SAPBEXrevision" localSheetId="12" hidden="1">23</definedName>
    <definedName name="SAPBEXrevision" localSheetId="10" hidden="1">23</definedName>
    <definedName name="SAPBEXrevision" hidden="1">10</definedName>
    <definedName name="SAPBEXsysID" hidden="1">"BP1"</definedName>
    <definedName name="SAPBEXwbID" localSheetId="11" hidden="1">"3OXN00JDSWKKLN5ZRDB3JJU3L"</definedName>
    <definedName name="SAPBEXwbID" localSheetId="12" hidden="1">"3OXN00JDSWKKLN5ZRDB3JJU3L"</definedName>
    <definedName name="SAPBEXwbID" localSheetId="10" hidden="1">"3OXN00JDSWKKLN5ZRDB3JJU3L"</definedName>
    <definedName name="SAPBEXwbID" hidden="1">"4751QXOCD67AJ09JC6QHJDZY6"</definedName>
    <definedName name="Sleutelkastje" localSheetId="8">'[6]BASISPRIJZEN MATERIAAL'!$I$159</definedName>
    <definedName name="Sleutelkastje" localSheetId="0">'[2]BASISPRIJZEN MATERIAAL'!$I$159</definedName>
    <definedName name="Sleutelkastje">'[3]BASISPRIJZEN MATERIAAL'!$I$159</definedName>
    <definedName name="Slot_voor_sleutelkastje" localSheetId="8">'[6]BASISPRIJZEN MATERIAAL'!$I$158</definedName>
    <definedName name="Slot_voor_sleutelkastje" localSheetId="0">'[2]BASISPRIJZEN MATERIAAL'!$I$158</definedName>
    <definedName name="Slot_voor_sleutelkastje">'[3]BASISPRIJZEN MATERIAAL'!$I$158</definedName>
    <definedName name="Terminal_kunststof" localSheetId="8">'[6]BASISPRIJZEN MATERIAAL'!$I$195</definedName>
    <definedName name="Terminal_kunststof" localSheetId="0">'[2]BASISPRIJZEN MATERIAAL'!$I$195</definedName>
    <definedName name="Terminal_kunststof">'[3]BASISPRIJZEN MATERIAAL'!$I$195</definedName>
    <definedName name="Terminal_LS" localSheetId="8">'[6]BASISPRIJZEN MATERIAAL'!$I$200</definedName>
    <definedName name="Terminal_LS" localSheetId="0">'[2]BASISPRIJZEN MATERIAAL'!$I$200</definedName>
    <definedName name="Terminal_LS">'[3]BASISPRIJZEN MATERIAAL'!$I$200</definedName>
    <definedName name="Traduction1" localSheetId="8">'[4]Codes des IM'!$A$28:$D$1853</definedName>
    <definedName name="Traduction1" localSheetId="0">'[4]Codes des IM'!$A$28:$D$1853</definedName>
    <definedName name="Traduction1">'[5]Codes des IM'!$A$28:$D$1853</definedName>
    <definedName name="Verbinder_kunststof_M4" localSheetId="8">'[6]BASISPRIJZEN MATERIAAL'!$I$192</definedName>
    <definedName name="Verbinder_kunststof_M4" localSheetId="0">'[2]BASISPRIJZEN MATERIAAL'!$I$192</definedName>
    <definedName name="Verbinder_kunststof_M4">'[3]BASISPRIJZEN MATERIAAL'!$I$192</definedName>
    <definedName name="Verbinder_kunststof_papierlood_M3" localSheetId="8">'[6]BASISPRIJZEN MATERIAAL'!$I$192</definedName>
    <definedName name="Verbinder_kunststof_papierlood_M3" localSheetId="0">'[2]BASISPRIJZEN MATERIAAL'!$I$192</definedName>
    <definedName name="Verbinder_kunststof_papierlood_M3">'[3]BASISPRIJZEN MATERIAAL'!$I$192</definedName>
    <definedName name="Verbinder_papierlood_M3" localSheetId="8">'[6]BASISPRIJZEN MATERIAAL'!$I$192</definedName>
    <definedName name="Verbinder_papierlood_M3" localSheetId="0">'[2]BASISPRIJZEN MATERIAAL'!$I$192</definedName>
    <definedName name="Verbinder_papierlood_M3">'[3]BASISPRIJZEN MATERIAAL'!$I$192</definedName>
    <definedName name="Wikkeldoos_LS" localSheetId="8">'[6]BASISPRIJZEN MATERIAAL'!$I$199</definedName>
    <definedName name="Wikkeldoos_LS" localSheetId="0">'[2]BASISPRIJZEN MATERIAAL'!$I$199</definedName>
    <definedName name="Wikkeldoos_LS">'[3]BASISPRIJZEN MATERIAAL'!$I$199</definedName>
  </definedNames>
  <calcPr fullCalcOnLoad="1"/>
</workbook>
</file>

<file path=xl/sharedStrings.xml><?xml version="1.0" encoding="utf-8"?>
<sst xmlns="http://schemas.openxmlformats.org/spreadsheetml/2006/main" count="2363" uniqueCount="512">
  <si>
    <t>DISTRIBUTIENETBEHEERDER :</t>
  </si>
  <si>
    <t>ONDERNEMINGSNUMMER:</t>
  </si>
  <si>
    <t>BTW-regime:</t>
  </si>
  <si>
    <t>WERKMAATSCHAPPIJ:</t>
  </si>
  <si>
    <t>In het kader van volgende reguleringsperiode:</t>
  </si>
  <si>
    <t>van</t>
  </si>
  <si>
    <t>tot en met</t>
  </si>
  <si>
    <t>Het ingevulde rapporteringsmodel dient te zijn gewaarmerkt door een controleverklaring van de commissaris van de distributienetbeheerder.</t>
  </si>
  <si>
    <t>Legenda celkleuren</t>
  </si>
  <si>
    <t>Input vereist door distributienetbeheerder</t>
  </si>
  <si>
    <t>Berekende of overgenomen waarde waarvoor dus geen manuele input vereist is</t>
  </si>
  <si>
    <t>Input vereist door VREG</t>
  </si>
  <si>
    <t>Tabellen</t>
  </si>
  <si>
    <t>RICHTLIJNEN BIJ HET INVULLEN EN DE INTERPRETATIE VAN HET RAPPORTERINGSMODEL VOOR HET TARIEFVOORSTEL</t>
  </si>
  <si>
    <t>Het rapporteringsmodel heeft als doel om via een door de VREG berekend toegestaan inkomen voor de gereguleerde activiteiten 'elektriciteit' en</t>
  </si>
  <si>
    <t xml:space="preserve">gas', een tariefvoorstel voor beide gereguleerde activiteiten te bepalen. </t>
  </si>
  <si>
    <t>In dit rapporteringsmodel worden dan ook de tabellen en bijkomend aan te leveren informatie opgenomen die moeten worden gebruikt in het kader</t>
  </si>
  <si>
    <t xml:space="preserve">mogelijkheid om, indien nodig, nog bijkomende inlichtingen buiten dit rapporteringsmodel op te vragen. </t>
  </si>
  <si>
    <t>Het tariefvoorstel dient in 3 exemplaren te worden opgeleverd, alsook onder elektronische vorm (Excel-formaat).</t>
  </si>
  <si>
    <t>Distributienetbeheerder:</t>
  </si>
  <si>
    <t>Totaal toegestaan inkomen voor gereguleerde activiteit 'elektriciteit'</t>
  </si>
  <si>
    <t>Totaal toegestaan inkomen voor gereguleerde activiteit 'gas'</t>
  </si>
  <si>
    <t>1.</t>
  </si>
  <si>
    <t>Tarief gebruik van het net</t>
  </si>
  <si>
    <t>1.1</t>
  </si>
  <si>
    <t>Onderschreven en bijkomend vermogen</t>
  </si>
  <si>
    <t>1.1.1</t>
  </si>
  <si>
    <t>[X * afvlakkingscoëfficient] EUR/kW</t>
  </si>
  <si>
    <r>
      <t>+ [Y * Um</t>
    </r>
    <r>
      <rPr>
        <b/>
        <vertAlign val="subscript"/>
        <sz val="10"/>
        <rFont val="Arial"/>
        <family val="2"/>
      </rPr>
      <t>nu</t>
    </r>
    <r>
      <rPr>
        <b/>
        <sz val="10"/>
        <rFont val="Arial"/>
        <family val="2"/>
      </rPr>
      <t>]  EUR /kWm</t>
    </r>
    <r>
      <rPr>
        <b/>
        <vertAlign val="subscript"/>
        <sz val="10"/>
        <rFont val="Arial"/>
        <family val="2"/>
      </rPr>
      <t xml:space="preserve">nu </t>
    </r>
  </si>
  <si>
    <r>
      <t>+ [Z * Um</t>
    </r>
    <r>
      <rPr>
        <b/>
        <vertAlign val="subscript"/>
        <sz val="10"/>
        <rFont val="Arial"/>
        <family val="2"/>
      </rPr>
      <t>su</t>
    </r>
    <r>
      <rPr>
        <b/>
        <sz val="10"/>
        <rFont val="Arial"/>
        <family val="2"/>
      </rPr>
      <t>]  EUR /kWm</t>
    </r>
    <r>
      <rPr>
        <b/>
        <vertAlign val="subscript"/>
        <sz val="10"/>
        <rFont val="Arial"/>
        <family val="2"/>
      </rPr>
      <t>su</t>
    </r>
  </si>
  <si>
    <t>met :</t>
  </si>
  <si>
    <t>X =</t>
  </si>
  <si>
    <t>Afvlakkingscoëfficient =</t>
  </si>
  <si>
    <t>X/12 =</t>
  </si>
  <si>
    <t>dag =</t>
  </si>
  <si>
    <t>nacht =</t>
  </si>
  <si>
    <t>1.1.2</t>
  </si>
  <si>
    <t>X EUR/kW</t>
  </si>
  <si>
    <t>1.1.3</t>
  </si>
  <si>
    <t>1.2.</t>
  </si>
  <si>
    <t>Tarief systeemdiensten</t>
  </si>
  <si>
    <t>1.3.</t>
  </si>
  <si>
    <t>Tarief meet- en telactiviteit</t>
  </si>
  <si>
    <t>AMR</t>
  </si>
  <si>
    <t>MMR</t>
  </si>
  <si>
    <t>Jaaropname</t>
  </si>
  <si>
    <t>2.</t>
  </si>
  <si>
    <t>Tarief openbare dienstverplichtingen</t>
  </si>
  <si>
    <t>3.</t>
  </si>
  <si>
    <t>Tarief ondersteunende diensten</t>
  </si>
  <si>
    <t>Tarief netverliezen</t>
  </si>
  <si>
    <t>Tarief reactieve energie</t>
  </si>
  <si>
    <t>4.</t>
  </si>
  <si>
    <t>Toeslagen</t>
  </si>
  <si>
    <t>Lasten niet-gekapitaliseerde pensioenen</t>
  </si>
  <si>
    <t>Overige lokale, provinciale, gewestelijke en federale belastingen, heffingen, toeslagen, bijdragen en retributies</t>
  </si>
  <si>
    <t>5.</t>
  </si>
  <si>
    <t>Exogeen</t>
  </si>
  <si>
    <t>Niet-exogeen</t>
  </si>
  <si>
    <t xml:space="preserve">dag </t>
  </si>
  <si>
    <t xml:space="preserve">nacht </t>
  </si>
  <si>
    <t xml:space="preserve">exclusief nacht </t>
  </si>
  <si>
    <t>4.1.</t>
  </si>
  <si>
    <t>4.2.</t>
  </si>
  <si>
    <t>Toeslagen of heffingen ter financiering van de openbare dienstverplichtingen</t>
  </si>
  <si>
    <t xml:space="preserve">4.3. </t>
  </si>
  <si>
    <t>Bijdragen ter dekking van de verloren kosten</t>
  </si>
  <si>
    <t>4.4.</t>
  </si>
  <si>
    <t>4.5.</t>
  </si>
  <si>
    <t>4.6.</t>
  </si>
  <si>
    <t>Totaal</t>
  </si>
  <si>
    <t>Kosten in verband met de beschermde, gedropte klanten (sociale klanten)</t>
  </si>
  <si>
    <t>Kosten in verband met de niet-beschermde, gedropte klanten (SOLR)</t>
  </si>
  <si>
    <t>Kosten 100 kWh gratis elektriciteit</t>
  </si>
  <si>
    <t>REG-acties</t>
  </si>
  <si>
    <t>Openbare verlichting</t>
  </si>
  <si>
    <t>Dienst Ombudsman en informatie-activiteit</t>
  </si>
  <si>
    <t>Openbare dienstverplichting WKK</t>
  </si>
  <si>
    <t>Overnamekost certificaten</t>
  </si>
  <si>
    <t>TOTAAL PERIODIEKE TARIEVEN (ELEKTRICITEIT)</t>
  </si>
  <si>
    <t>Toegestaan inkomen voor periodieke distributienettarieven m.b.t. de gereguleerde activiteit 'elektriciteit':</t>
  </si>
  <si>
    <t>Toegestaan inkomen voor periodieke distributienettarieven m.b.t. de gereguleerde activiteit 'gas':</t>
  </si>
  <si>
    <t>Controle met tabel 1:</t>
  </si>
  <si>
    <t>TRANS HS</t>
  </si>
  <si>
    <t>26-1 kV</t>
  </si>
  <si>
    <t>TRANS LS</t>
  </si>
  <si>
    <t>LAAGSPANNING</t>
  </si>
  <si>
    <t>INJECTIE</t>
  </si>
  <si>
    <t>AFNAME</t>
  </si>
  <si>
    <t>TOTAAL</t>
  </si>
  <si>
    <t>1.1.</t>
  </si>
  <si>
    <t>HET TARIEF VOOR OPENBARE DIENSTVERPLICHTINGEN</t>
  </si>
  <si>
    <t>kosten 100 kWh gratis elektriciteit</t>
  </si>
  <si>
    <t>Openbare Verlichting</t>
  </si>
  <si>
    <t>Overnamekost Certificaten</t>
  </si>
  <si>
    <t>Het tarief voor de compensatie van de netverliezen</t>
  </si>
  <si>
    <t>4.3.</t>
  </si>
  <si>
    <t>DE TARIEFPOSTEN IN VERBAND MET DE BELASTINGEN, HEFFINGEN, TOESLAGEN, BIJDRAGEN EN RETRIBUTIES</t>
  </si>
  <si>
    <t>De toeslagen of heffingen ter financiering van de openbare-dienstverplichtingen</t>
  </si>
  <si>
    <t>Bijdragen ter dekking van verloren kosten</t>
  </si>
  <si>
    <t>% klantengroep ten opzichte van het totaal</t>
  </si>
  <si>
    <t>HET TARIEF VOOR DE ONDERSTEUNENDE DIENSTEN</t>
  </si>
  <si>
    <t>HET TARIEF VOOR HET GEBRUIK VAN HET NET</t>
  </si>
  <si>
    <t>Het basistarief voor het gebruik van het net (tarief voor onderschreven en bijkomend vermogen)</t>
  </si>
  <si>
    <t>Het tarief voor de meet-en telactiviteit</t>
  </si>
  <si>
    <t>Het tarief voor systeemdiensten</t>
  </si>
  <si>
    <t>3.1.</t>
  </si>
  <si>
    <t>3.2.</t>
  </si>
  <si>
    <t>Tarief voor overschrijding reactieve energie</t>
  </si>
  <si>
    <t>Het tarief reactieve energie</t>
  </si>
  <si>
    <t>De overige lokale, provinciale, gewestelijke en federale belastingen, heffingen, toeslagen, bijdragen en retributies</t>
  </si>
  <si>
    <t>EXOGEEN</t>
  </si>
  <si>
    <t>NIET-EXOGEEN</t>
  </si>
  <si>
    <t>Controle met tabel 2:</t>
  </si>
  <si>
    <t>% afname - injectie per klantengroep</t>
  </si>
  <si>
    <t>% exogeen - niet exogeen per klantengroep</t>
  </si>
  <si>
    <t>TRANS-LS</t>
  </si>
  <si>
    <t>LS</t>
  </si>
  <si>
    <t>Type voeding</t>
  </si>
  <si>
    <t>HOOFDV</t>
  </si>
  <si>
    <t>HULPV</t>
  </si>
  <si>
    <t>HOOFDV piekmeting</t>
  </si>
  <si>
    <t>HULPV piekmeting</t>
  </si>
  <si>
    <t>HOOFDV zonder piekmeting</t>
  </si>
  <si>
    <t>HULPV zonder piekmeting</t>
  </si>
  <si>
    <t>piekmeting</t>
  </si>
  <si>
    <t>zonder piekmeting</t>
  </si>
  <si>
    <t>EUR/kW/maand</t>
  </si>
  <si>
    <t>Tarief voor overschrijding reactieve energie :</t>
  </si>
  <si>
    <t xml:space="preserve">4.6. </t>
  </si>
  <si>
    <t>BTW - %</t>
  </si>
  <si>
    <t>EUR/kWh</t>
  </si>
  <si>
    <t>Jaarprijs</t>
  </si>
  <si>
    <t>EUR/kVarh</t>
  </si>
  <si>
    <t>TER INFO: HOEVEELHEDEN</t>
  </si>
  <si>
    <t>kW</t>
  </si>
  <si>
    <t>Stille uren / nachtverbruik</t>
  </si>
  <si>
    <t>Normale uren / dagverbruik</t>
  </si>
  <si>
    <t>Stille uren / uitsluitend nachtverbruik</t>
  </si>
  <si>
    <t>Reactieve energie</t>
  </si>
  <si>
    <t>kWh</t>
  </si>
  <si>
    <t>kVarh</t>
  </si>
  <si>
    <t>Tariefcodes</t>
  </si>
  <si>
    <t>Type of connection</t>
  </si>
  <si>
    <t>VELDNAAM</t>
  </si>
  <si>
    <t>kW_MAX</t>
  </si>
  <si>
    <t>FACTOR_kW_MAX</t>
  </si>
  <si>
    <t>FACTOR_AUX_INPUT</t>
  </si>
  <si>
    <t>kWh-HI</t>
  </si>
  <si>
    <t>kWh_LO</t>
  </si>
  <si>
    <t>kWh-LOX</t>
  </si>
  <si>
    <t>max som term in X en term Y</t>
  </si>
  <si>
    <t>EUR/kW/jaar</t>
  </si>
  <si>
    <t>X/12=</t>
  </si>
  <si>
    <t xml:space="preserve">Y = </t>
  </si>
  <si>
    <t xml:space="preserve">Z = </t>
  </si>
  <si>
    <t>Globalisation code</t>
  </si>
  <si>
    <r>
      <t>+ Y euro / kWh</t>
    </r>
    <r>
      <rPr>
        <b/>
        <vertAlign val="subscript"/>
        <sz val="10"/>
        <rFont val="Arial"/>
        <family val="2"/>
      </rPr>
      <t>nu</t>
    </r>
    <r>
      <rPr>
        <b/>
        <sz val="10"/>
        <rFont val="Arial"/>
        <family val="2"/>
      </rPr>
      <t xml:space="preserve"> (normale uren)</t>
    </r>
  </si>
  <si>
    <r>
      <t>+ Z euro / kWh</t>
    </r>
    <r>
      <rPr>
        <b/>
        <vertAlign val="subscript"/>
        <sz val="10"/>
        <rFont val="Arial"/>
        <family val="2"/>
      </rPr>
      <t>su</t>
    </r>
    <r>
      <rPr>
        <b/>
        <sz val="10"/>
        <rFont val="Arial"/>
        <family val="2"/>
      </rPr>
      <t xml:space="preserve"> (stille uren)</t>
    </r>
  </si>
  <si>
    <t>Recht op forfaitaire afname =</t>
  </si>
  <si>
    <t>Geef aan in welke mate het gebruik van een maximumtarief wordt verrekend binnen de betreffende klantengroep en/of over andere klantengroepen.</t>
  </si>
  <si>
    <t>TARIEF VOOR HET GEBRUIK VAN HET NET</t>
  </si>
  <si>
    <t>TARIEF SYSTEEMDIENSTEN</t>
  </si>
  <si>
    <t>TARIEF MEET- en TELACTIVITEIT</t>
  </si>
  <si>
    <t>TARIEF OPENBARE DIENSTVERPLICHTINGEN</t>
  </si>
  <si>
    <t>TARIEF ONDERSTEUNENDE DIENSTEN</t>
  </si>
  <si>
    <t>DIVERSE TOESLAGEN</t>
  </si>
  <si>
    <t>ALG TOTAAL</t>
  </si>
  <si>
    <t>VERSCHIL</t>
  </si>
  <si>
    <t>afvlakkingscoefficiënt_kW</t>
  </si>
  <si>
    <t>kWh_Tot</t>
  </si>
  <si>
    <t>kWh NU</t>
  </si>
  <si>
    <t>kWh_SU</t>
  </si>
  <si>
    <t>kWh SU</t>
  </si>
  <si>
    <t>Basistarief kW</t>
  </si>
  <si>
    <t>Basistarief kWh SU</t>
  </si>
  <si>
    <t>Systeemdiensten</t>
  </si>
  <si>
    <t>Metering</t>
  </si>
  <si>
    <t>Reactief vermogen</t>
  </si>
  <si>
    <t>Netverliezen</t>
  </si>
  <si>
    <t>Toeslag Pensioenen</t>
  </si>
  <si>
    <t>Andere</t>
  </si>
  <si>
    <t>OPBRENGSTEN</t>
  </si>
  <si>
    <t>KOSTEN</t>
  </si>
  <si>
    <t>EP</t>
  </si>
  <si>
    <t>EUR</t>
  </si>
  <si>
    <t>KwhNU</t>
  </si>
  <si>
    <t>kWhSU</t>
  </si>
  <si>
    <t>EP_AMR</t>
  </si>
  <si>
    <t>EP_MMR</t>
  </si>
  <si>
    <t>kVARh</t>
  </si>
  <si>
    <t>EUR (A)</t>
  </si>
  <si>
    <t>EUR (B)</t>
  </si>
  <si>
    <t>EUR (A) - (B)</t>
  </si>
  <si>
    <t>TRANS-HS</t>
  </si>
  <si>
    <t xml:space="preserve">TOTAAL                  (A) </t>
  </si>
  <si>
    <t>26 - 1 kV</t>
  </si>
  <si>
    <t xml:space="preserve">TOTAAL                  (B) </t>
  </si>
  <si>
    <t xml:space="preserve">TOTAAL                  (C) </t>
  </si>
  <si>
    <t>Basistarief kWh NU</t>
  </si>
  <si>
    <t xml:space="preserve">Toeslag Pensioenen </t>
  </si>
  <si>
    <t>YEARLY</t>
  </si>
  <si>
    <t>EP_YEARLY</t>
  </si>
  <si>
    <t>TRANS - LS</t>
  </si>
  <si>
    <t>*</t>
  </si>
  <si>
    <t>EUR/kW</t>
  </si>
  <si>
    <t>Deze dient gebruikt te worden voor de controle van de te genereren ontvangsten van de kW-term.</t>
  </si>
  <si>
    <t>Dit geeft echter geen wijziging aan de te genereren ontvangsten van de kW-term</t>
  </si>
  <si>
    <t>Afvlakkingscoefficiënt_kW</t>
  </si>
  <si>
    <t>kWh zuiver nacht</t>
  </si>
  <si>
    <t>Basistarief kWh ZN</t>
  </si>
  <si>
    <t>kWh ZN</t>
  </si>
  <si>
    <t>KOSTEN (cfr TABEL 3)</t>
  </si>
  <si>
    <t>met piekmeting</t>
  </si>
  <si>
    <t xml:space="preserve">TOTAAL                  (D) </t>
  </si>
  <si>
    <t>LAAGSPANNING (incl OV)</t>
  </si>
  <si>
    <t>Ratio kWh/kW</t>
  </si>
  <si>
    <t>Ratio KWh/KW</t>
  </si>
  <si>
    <t>Na toepassing van de maximumprijs wordt deze basisprijs / kW opgetrokken tot volgende prijs:</t>
  </si>
  <si>
    <t>De basisprijs / kW bedraagt initieel:</t>
  </si>
  <si>
    <t>Controle met tabel 3:</t>
  </si>
  <si>
    <t>Beschrijf de volledige procedure voor het gebruik van een maximumtarief.</t>
  </si>
  <si>
    <t>Bijkomende informatie:</t>
  </si>
  <si>
    <t>Tarief voor het systeembeheer</t>
  </si>
  <si>
    <t>Algemeen</t>
  </si>
  <si>
    <t>1.2</t>
  </si>
  <si>
    <t>Bijkomend: sturing en opvolging autoproducenten</t>
  </si>
  <si>
    <t>jaarprijs</t>
  </si>
  <si>
    <t>Trans-HS</t>
  </si>
  <si>
    <t>Trans-LS</t>
  </si>
  <si>
    <t>Tarief Meet- en Telactiviteit</t>
  </si>
  <si>
    <t>Diverse toeslagen</t>
  </si>
  <si>
    <t>Toeslag pensioenen</t>
  </si>
  <si>
    <t>Controle tabel 3:</t>
  </si>
  <si>
    <t xml:space="preserve">NIET-TELEGEMETEN KLANTEN </t>
  </si>
  <si>
    <t xml:space="preserve">TELEGEMETEN KLANTEN </t>
  </si>
  <si>
    <t>T1</t>
  </si>
  <si>
    <t>T2</t>
  </si>
  <si>
    <t>T3</t>
  </si>
  <si>
    <t>T4</t>
  </si>
  <si>
    <t>T5</t>
  </si>
  <si>
    <t>T6</t>
  </si>
  <si>
    <t>Jaarverbruik (kWh)</t>
  </si>
  <si>
    <t>0 - 5 000</t>
  </si>
  <si>
    <t>5 001 - 150 000</t>
  </si>
  <si>
    <t>150 001 - 1 000 000</t>
  </si>
  <si>
    <t>&gt; 1 000 000</t>
  </si>
  <si>
    <t>&lt; 10 000 000</t>
  </si>
  <si>
    <t>&gt; 10 000 000</t>
  </si>
  <si>
    <t>I. De tarieven voor het gebruik van het distributienet</t>
  </si>
  <si>
    <t>1)</t>
  </si>
  <si>
    <t xml:space="preserve">Het basistarief voor overbrenging met het net </t>
  </si>
  <si>
    <t>Vaste term</t>
  </si>
  <si>
    <t xml:space="preserve">Proportionele term </t>
  </si>
  <si>
    <t xml:space="preserve">Capaciteit </t>
  </si>
  <si>
    <t>2)</t>
  </si>
  <si>
    <t xml:space="preserve">Het tarief voor het systeembeheer </t>
  </si>
  <si>
    <t>3)</t>
  </si>
  <si>
    <t>Het tarief voor de metingactiviteit</t>
  </si>
  <si>
    <t>II. Het tarief openbare dienstverplichtingen</t>
  </si>
  <si>
    <t>III. TARIEVEN VOOR DE COMPLEMENTAIRE DIENSTEN</t>
  </si>
  <si>
    <t>IV. TARIEVEN VOOR DE SUPPLEMENTAIRE DIENSTEN</t>
  </si>
  <si>
    <t xml:space="preserve">V. BELASTINGEN, HEFFINGEN, TOESLAGEN, BIJDRAGEN EN RETRIBUTIES </t>
  </si>
  <si>
    <t>Doorvervoer</t>
  </si>
  <si>
    <t>LD</t>
  </si>
  <si>
    <t>MD</t>
  </si>
  <si>
    <t>All-in tarief</t>
  </si>
  <si>
    <t>EUR/jaar</t>
  </si>
  <si>
    <t>EUR/maxcap</t>
  </si>
  <si>
    <t>4)</t>
  </si>
  <si>
    <t>Lasten van niet-gekapitaliseerde pensioenen</t>
  </si>
  <si>
    <t>5)</t>
  </si>
  <si>
    <t>6)</t>
  </si>
  <si>
    <t>Toeslagen of heffingen ter dekking van de openbare dienstverplichtingen</t>
  </si>
  <si>
    <t>Overige  lokale, provinciale, gewestelijke en federale belastingen, heffingen, toeslagen, bijdragen en retributies</t>
  </si>
  <si>
    <t>Toegelaten inkomen</t>
  </si>
  <si>
    <t>TOTAAL PERIODIEKE TARIEVEN (GAS)</t>
  </si>
  <si>
    <t xml:space="preserve">TOTAAL                  (E) </t>
  </si>
  <si>
    <t>OVERBRENGING (VAST)</t>
  </si>
  <si>
    <t>OVERBRENGING (PROPORTIONEEL)</t>
  </si>
  <si>
    <t>OVERBRENGING (CAPACITEIT)</t>
  </si>
  <si>
    <t>systeembeheer</t>
  </si>
  <si>
    <t>METING</t>
  </si>
  <si>
    <t>PENSIOENEN</t>
  </si>
  <si>
    <t>BELASTINGEN</t>
  </si>
  <si>
    <t xml:space="preserve">T1 - T2 - T3 </t>
  </si>
  <si>
    <t>KLANTENGROEP 1</t>
  </si>
  <si>
    <t>Volume</t>
  </si>
  <si>
    <t>Prijs</t>
  </si>
  <si>
    <t>max</t>
  </si>
  <si>
    <t>Jaarverbruik</t>
  </si>
  <si>
    <t>#EAN's</t>
  </si>
  <si>
    <t>YMR</t>
  </si>
  <si>
    <t>0-5 000 kWh</t>
  </si>
  <si>
    <t>5 001-150 000 kWh</t>
  </si>
  <si>
    <t>150 001-1 000 000 kWh</t>
  </si>
  <si>
    <t>TOTAAL T1-T2-T3</t>
  </si>
  <si>
    <t>TOTAAL  T1-T2-T3</t>
  </si>
  <si>
    <t>(A)</t>
  </si>
  <si>
    <t>T4-T5</t>
  </si>
  <si>
    <t>KLANTENGROEP 2</t>
  </si>
  <si>
    <t>T4 - MMR</t>
  </si>
  <si>
    <t>&gt; 1 GWh</t>
  </si>
  <si>
    <t>T5 - AMR</t>
  </si>
  <si>
    <t>&lt; 10 GWh</t>
  </si>
  <si>
    <t>TOTAAL T4-T5</t>
  </si>
  <si>
    <t>(B)</t>
  </si>
  <si>
    <t>KLANTENGROEP 3</t>
  </si>
  <si>
    <t>&gt; 10 GWh</t>
  </si>
  <si>
    <t>TOTAAL T6</t>
  </si>
  <si>
    <t>(C)</t>
  </si>
  <si>
    <t>TOTAAL OPBRENGSTEN (buiten aansluitingen)</t>
  </si>
  <si>
    <t>TOTAAL DER KOSTEN (buiten aansluitingen)</t>
  </si>
  <si>
    <t>OVERBRENGING tussen DNB (TRANSIT)</t>
  </si>
  <si>
    <t>TOTAAL doorvoer</t>
  </si>
  <si>
    <t>(D)</t>
  </si>
  <si>
    <t>TOTAAL (zonder aansluitingen)</t>
  </si>
  <si>
    <t>(A + B + C + D)</t>
  </si>
  <si>
    <t>Klantengroep 1</t>
  </si>
  <si>
    <t>T1-T2-T3</t>
  </si>
  <si>
    <t>Klantengroep 2</t>
  </si>
  <si>
    <t>Klantengroep 3</t>
  </si>
  <si>
    <t>Doorvoer</t>
  </si>
  <si>
    <t>Vaste term (EUR/jaar)</t>
  </si>
  <si>
    <t>SYSTEEMBEHEER</t>
  </si>
  <si>
    <t>Aantal tellers</t>
  </si>
  <si>
    <t>Prijs (EUR/jaar)</t>
  </si>
  <si>
    <t>ODV's</t>
  </si>
  <si>
    <t>ANDERE</t>
  </si>
  <si>
    <t>TOTAAL DOORVOER</t>
  </si>
  <si>
    <t>Controle met tabel 9:</t>
  </si>
  <si>
    <t>Bijlage:</t>
  </si>
  <si>
    <t>TER INFO : Hoeveelheden</t>
  </si>
  <si>
    <t>Stille uren / Uitsluitend nachtverbruik</t>
  </si>
  <si>
    <t>A.</t>
  </si>
  <si>
    <t>Gebruik van het net</t>
  </si>
  <si>
    <t>A 1</t>
  </si>
  <si>
    <t>Dossierkosten</t>
  </si>
  <si>
    <t>A 2</t>
  </si>
  <si>
    <t xml:space="preserve">Onderschreven vermogen en bijkomend vermogen </t>
  </si>
  <si>
    <t>[X * Y] euro/kW</t>
  </si>
  <si>
    <t>+ [Z]  euro /kWh</t>
  </si>
  <si>
    <t>gelijktijdigheidscoëfficiënt</t>
  </si>
  <si>
    <t>dag=</t>
  </si>
  <si>
    <t>nacht=</t>
  </si>
  <si>
    <t>exclusief nacht=</t>
  </si>
  <si>
    <t>A 3</t>
  </si>
  <si>
    <t>Systeembeheer</t>
  </si>
  <si>
    <t xml:space="preserve">B. </t>
  </si>
  <si>
    <t>Ondersteunende diensten</t>
  </si>
  <si>
    <t>B 1</t>
  </si>
  <si>
    <t xml:space="preserve">Primaire regeling van de frequentie, regeling van het secundair evenwicht </t>
  </si>
  <si>
    <t>en dienst van de blackstart</t>
  </si>
  <si>
    <t>B 2</t>
  </si>
  <si>
    <t>Regeling van de spanning en van het reactief vermogen</t>
  </si>
  <si>
    <t>B 3</t>
  </si>
  <si>
    <t>Opheffen van congesties</t>
  </si>
  <si>
    <t>B 4</t>
  </si>
  <si>
    <t>Compensatie van de netverliezen</t>
  </si>
  <si>
    <t xml:space="preserve">C. </t>
  </si>
  <si>
    <t>C 1</t>
  </si>
  <si>
    <t xml:space="preserve">Financiering maatregelen ter bevordering van REG </t>
  </si>
  <si>
    <t>C 2</t>
  </si>
  <si>
    <t>Financiering aansluiting offshore windturbineparken</t>
  </si>
  <si>
    <t>C 3</t>
  </si>
  <si>
    <t>Gebruik van het openbaar domein</t>
  </si>
  <si>
    <t>C 4</t>
  </si>
  <si>
    <t>Toeslag groenestroomcertificaat</t>
  </si>
  <si>
    <t>MAXIMUM</t>
  </si>
  <si>
    <t>max som tarieven gebruik van het net, ondersteunende diensten</t>
  </si>
  <si>
    <t>en financiering maatregelen ter bevordering van REG (A + B + C1)</t>
  </si>
  <si>
    <t>Bijkomende informatie</t>
  </si>
  <si>
    <t>Tarieven Trans HS</t>
  </si>
  <si>
    <t>Bedrag transmissie-netbeheerder</t>
  </si>
  <si>
    <t>Eenheid</t>
  </si>
  <si>
    <t>Toegepaste netverliezen</t>
  </si>
  <si>
    <t>Bedrag gecorrigeerd voor netverliezen</t>
  </si>
  <si>
    <t>Gelijktijdigheids-coefficiënt</t>
  </si>
  <si>
    <t>Bedrag gecorrigeerd met gelijktijdigheids-coëfficiënt</t>
  </si>
  <si>
    <t xml:space="preserve">Onderschreven en bijkomend vermogen </t>
  </si>
  <si>
    <t>euro / kW</t>
  </si>
  <si>
    <t>euro / kWh</t>
  </si>
  <si>
    <t>Primaire regeling van de frequentie, secundaire regeling van het evenwicht</t>
  </si>
  <si>
    <t>van de Belgische regelzone, tertiaire reserve en black-start dienst</t>
  </si>
  <si>
    <t>Congestiebeheer</t>
  </si>
  <si>
    <t>Financiering maatregelen ter bevordering van REG</t>
  </si>
  <si>
    <t>Totaal tarief (kW)</t>
  </si>
  <si>
    <t>Totaal tarief (kWh)</t>
  </si>
  <si>
    <t>Tarieven 26-1 kV</t>
  </si>
  <si>
    <t>Tarieven LS</t>
  </si>
  <si>
    <t>Controle met tabel 10:</t>
  </si>
  <si>
    <t>C 5</t>
  </si>
  <si>
    <t>C 6</t>
  </si>
  <si>
    <t>Tsk in de aansluiting van install voor de productie van hernieuwbare energie</t>
  </si>
  <si>
    <t>CREG</t>
  </si>
  <si>
    <t>Denuclearisatie</t>
  </si>
  <si>
    <t>Kyoto</t>
  </si>
  <si>
    <t>ODV</t>
  </si>
  <si>
    <t>Beschermde klanten</t>
  </si>
  <si>
    <t>Premie verwarming</t>
  </si>
  <si>
    <t>Werkingskosten CREG</t>
  </si>
  <si>
    <t>Tsk in aansluiting van install voor productie hernieuwbare energie</t>
  </si>
  <si>
    <t>Tarieven TRANS LS</t>
  </si>
  <si>
    <t>Verklaar eveneens, in bijlage, de afwijkingen tussen de Elia tarieven en kolom "Bedrag transmissie-netbeheerder".</t>
  </si>
  <si>
    <t xml:space="preserve">van de vertaling van het toegestaan inkomen naar een periodieke distributienettarief. Desalniettemin behoudt de VREG zich de </t>
  </si>
  <si>
    <t>Cel die geen toepassing vindt onder de huidige tariefstructuur</t>
  </si>
  <si>
    <t>TITELBLAD</t>
  </si>
  <si>
    <t>In de verdere tabellen van het rapporteringsmodel zijn de vergelijkbare velden gelinkt aan dit titelblad. Deze velden worden dus automatisch aangevuld.</t>
  </si>
  <si>
    <t>een periodiek distributienettarief per klantengroep te bepalen.</t>
  </si>
  <si>
    <t>Conform de tariefstructuur die in de tariefmethodologie van de VREG beschreven wordt, kan vooreerst het toegelaten inkomen voor de gereguleerde activiteit</t>
  </si>
  <si>
    <t>kosten als het toegelaten inkomen voor de niet-exogene kosten te verdelen over de verschillende tariefcomponenten. Het totaal dient m.a.w. dan ook aan te sluiten</t>
  </si>
  <si>
    <t>met het toegelaten inkomen dat in 'tabel 1' door de VREG werd opgegeven.</t>
  </si>
  <si>
    <t>volgende percentages bepaald:</t>
  </si>
  <si>
    <t>- Procentuele inkomensverdeling tussen afname en injectie per klantengroep</t>
  </si>
  <si>
    <t>- Procentuele inkomensverdeling tussen exogeen en niet-exogeen per klantengroep</t>
  </si>
  <si>
    <t>- Relatief gewicht van elke klantengroep binnen het totaal toegestaan inkomen</t>
  </si>
  <si>
    <t xml:space="preserve">Verder dient de distributienetbeheerder in een afzonderlijke nota ook aan te geven in welke mate het gebruik van een maximumtarief wordt verrekend binnen de </t>
  </si>
  <si>
    <t xml:space="preserve">betreffende klantengroep en/of over andere klantengroepen. Hierbij vraagt de VREG een beschrijving van de volledige procedure voor het gebruik van een </t>
  </si>
  <si>
    <t xml:space="preserve">maximumtarief. </t>
  </si>
  <si>
    <t xml:space="preserve">overeen te komen met het toegelaten inkomen voor de gereguleerde activiteit 'elektriciteit' (afname). </t>
  </si>
  <si>
    <t>In tabel 4 wordt de standaard tariefmatrix m.b.t. de tariefstructuur voor elektriciteit (afname) opgenomen. Hierbij dient de distributienetbeheerder de specifieke tariefcodes,</t>
  </si>
  <si>
    <t>BTW-%</t>
  </si>
  <si>
    <t>GLOBALISATION CODE</t>
  </si>
  <si>
    <t xml:space="preserve">'type of connection', veldnamen, BTW- % en globalisatiecodes op te geven. Vervolgens dient uiteraard het tarief per tariefcomponent en per klantengroep worden opgegeven door de distributienetbeheerder. </t>
  </si>
  <si>
    <t xml:space="preserve">op het distributienet. </t>
  </si>
  <si>
    <t>De DNB dient aan te geven op welke manier rekening wordt gehouden met de verrekening van volgende elementen:</t>
  </si>
  <si>
    <t>- toegepaste netverliezen</t>
  </si>
  <si>
    <t>- eventuele gelijktijdigheidscoëfficiënten</t>
  </si>
  <si>
    <t>Alle afwijkingen/correcties ten opzichte van de door de transmissienetbeheerder toegepaste tarieven dienen in bijlage, onderaan het werkblad, te worden verklaard.</t>
  </si>
  <si>
    <t>In tabel 6B wordt per klantengroep een aansluiting gemaakt tussen de door de transmissienetbeheerder aangerekende tarieven en de doorrekening van deze tarieven aan de netgebruikers</t>
  </si>
  <si>
    <t>In tabel 7 wordt de standaard tariefmatrix m.b.t. de tariefstructuur voor elektriciteit (injectie) opgenomen. Hierbij dient de distributienetbeheerder de veldnamen,</t>
  </si>
  <si>
    <t xml:space="preserve"> BTW-% en globalisatiecodes op te geven. Vervolgens dient uiteraard het tarief per tariefcomponent en per klantengroep worden opgegeven door de distributienetbeheerder.</t>
  </si>
  <si>
    <t xml:space="preserve">overeen te komen met het toegelaten inkomen voor de gereguleerde activiteit 'elektriciteit' (injectie). </t>
  </si>
  <si>
    <t xml:space="preserve">Verder dient de distributienetbeheerder, indien van toepassing, in een afzonderlijke nota ook aan te geven in welke mate het gebruik van een maximumtarief wordt verrekend binnen de </t>
  </si>
  <si>
    <t>betreffende klantengroep en/of over andere klantengroepen. Hierbij vraagt de VREG een beschrijving van de volledige procedure voor het gebruik van een maximumtarief.</t>
  </si>
  <si>
    <t>'elektriciteit' verdeeld worden over de verschillende tariefcomponenten. Hierbij dient de distributienetbeheerder zowel het toegelaten inkomen voor de exogene</t>
  </si>
  <si>
    <t>Deze tabel geeft een overzicht van het toegestaan inkomen voor de gereguleerde activiteit 'gas' opgesplitst per klantengroep (KG1, KG2, KG3 en doorvoer).</t>
  </si>
  <si>
    <t>de distributienetbeheerder.</t>
  </si>
  <si>
    <t xml:space="preserve">overeen te komen met het toegelaten inkomen voor de gereguleerde activiteit 'gas'. </t>
  </si>
  <si>
    <t>In het titelblad (de identificatie) vult de VREG de velden: distributienetbeheerder, ondernemingsnummer, BTW-regime en werkmaatschappij in.</t>
  </si>
  <si>
    <t>De distributienetbeheerder kan vervolgens per gereguleerde acitiviteit dit toegestaan inkomen verdelen over de verschillende tariefcomponenten en klantengroepen om uiteindelijk</t>
  </si>
  <si>
    <t xml:space="preserve">opsplitsing tussen het 'toegestaan inkomen voor exogene kosten' en het 'toegestaan inkomen voor niet-exogene kosten' wordt gemaakt. Onderaan de tabel worden  </t>
  </si>
  <si>
    <t>Als controle dient in deze tabel het 'totaal inkomen voor de exogene kosten' en het 'totaal inkomen voor de niet-exogene kosten' aan te sluiten met het totaal in 'tabel 2'.</t>
  </si>
  <si>
    <t>Als controle dient in deze tabel het totaal inkomen voor de exogene kosten en het totaal inkomen voor de niet-exogene kosten aan te sluiten met het totaal in 'tabel 9'.</t>
  </si>
  <si>
    <t xml:space="preserve">Per tariefcomponent wordt de verwachte omzet berekend dat via de tarieven wordt  verkregen. Het totale inkomen dient vervolgens integraal </t>
  </si>
  <si>
    <t>worden opgegeven door de distributienetbeheerder.</t>
  </si>
  <si>
    <t>'gas' verdeeld worden over de verschillende tariefcomponenten. Hierbij dient de distributienetbeheerder zowel het 'toegelaten inkomen voor de exogene</t>
  </si>
  <si>
    <t>kosten' als het 'toegelaten inkomen voor de niet-exogene kosten' te verdelen over de verschillende tariefcomponenten. Het totaal dient m.a.w. dan ook aan te sluiten</t>
  </si>
  <si>
    <t>Het toegestaan inkomen voor de gereguleerde activiteit 'gas' wordt per klantengroep verder opgesplitst in een 'toegestaan inkomen voor exogene kosten' en een 'toegestaan inkomen</t>
  </si>
  <si>
    <t>voor niet-exogene kosten'. Onderaan de tabel worden volgende percentages bepaald:</t>
  </si>
  <si>
    <t>Toegestaan inkomen voor de niet-exogene kosten</t>
  </si>
  <si>
    <t>Toegestaan inkomen voor de exogene kosten</t>
  </si>
  <si>
    <t>Geef aan in welke mate, indien van toepassing, het gebruik van een maximumtarief wordt verrekend binnen de betreffende klantengroep en/of over andere klantengroepen.</t>
  </si>
  <si>
    <t>het toegestaan inkomen voor de exogene kosten en niet-exogene kosten.</t>
  </si>
  <si>
    <t>DOORVOER</t>
  </si>
  <si>
    <t xml:space="preserve">TOTAAL                  (F) </t>
  </si>
  <si>
    <t>hoofdvoeding</t>
  </si>
  <si>
    <t>hulpvoeding</t>
  </si>
  <si>
    <t>In deze tabel wordt een reconciliatie gemaakt tussen de verwachte omzet en het toegestaan inkomen voor de periodieke tarieven m.b.t. de gereguleerde activiteit 'gas'.</t>
  </si>
  <si>
    <t>In deze tabel wordt een reconciliatie gemaakt tussen de verwachte omzet en het toegestaan inkomen voor de periodieke injectietarieven m.b.t. de gereguleerde activiteit 'elektriciteit'.</t>
  </si>
  <si>
    <t>In deze tabel wordt een reconciliatie gemaakt tussen de verwachte omzet en het toegestaan inkomen voor de periodieke afnametarieven m.b.t. de gereguleerde activiteit 'elektriciteit'.</t>
  </si>
  <si>
    <t>In deze tabel wordt de standaard tariefmatrix m.b.t. de tariefstructuur voor transmissienettarieven opgenomen. Hierbij dient de distributienetbeheerder de specifieke</t>
  </si>
  <si>
    <t>Tarieven DOORVOER</t>
  </si>
  <si>
    <t xml:space="preserve">In deze tabel wordt de standaard tariefmatrix m.b.t. de tariefstructuur voor gas opgenomen. Hierbij dient het tarief per tariefcomponent en per klantengroep worden opgegeven door </t>
  </si>
  <si>
    <t>%</t>
  </si>
  <si>
    <t>TOTAAL PERIODIEKE TARIEVEN (excl. kosten in verband met het gebruik van het transmissienet)</t>
  </si>
  <si>
    <t>Tariefvoorstel periodieke distributienettarieven</t>
  </si>
  <si>
    <t>Distributienettarieven voor:</t>
  </si>
  <si>
    <t>Allocatie kosten max tarief XX EUR/MWH</t>
  </si>
  <si>
    <r>
      <t xml:space="preserve">Allocatie kosten max tarief </t>
    </r>
    <r>
      <rPr>
        <b/>
        <i/>
        <sz val="10"/>
        <rFont val="Arial"/>
        <family val="2"/>
      </rPr>
      <t>XX</t>
    </r>
    <r>
      <rPr>
        <i/>
        <sz val="10"/>
        <rFont val="Arial"/>
        <family val="2"/>
      </rPr>
      <t xml:space="preserve"> EUR/MWH</t>
    </r>
  </si>
  <si>
    <t>3.3.</t>
  </si>
  <si>
    <t>Tarief voor het niet respecteren van een aanvaard programma</t>
  </si>
  <si>
    <t>Het tarief voor het niet respecteren van een aanvaard programma</t>
  </si>
  <si>
    <t>Niet respecteren van een aanvaard programma</t>
  </si>
  <si>
    <t>&gt;26-36 kV</t>
  </si>
  <si>
    <t>&gt;26- 36 kV</t>
  </si>
  <si>
    <t>&gt;26 - 36 kV</t>
  </si>
  <si>
    <t>OPMERKING M.B.T. KLANTENGROEPEN '&gt;26-36 kV', '26-1kV' en 'TRANS LS' VOOR HET BASISTARIEF GEBRUIK VAN HET NET:</t>
  </si>
  <si>
    <t>Tarieven &gt;26 - 36 kV</t>
  </si>
  <si>
    <t>6.</t>
  </si>
  <si>
    <t xml:space="preserve">TOTAAL                  (G) </t>
  </si>
  <si>
    <t>ALG. TOTAAL    (A+B+C+D+E+F+G)</t>
  </si>
  <si>
    <t xml:space="preserve">Het toegestaan inkomen voor de gereguleerde activiteit 'elektriciteit' wordt per klantengroep verder opgesplitst in 'injectie' en 'afname' waarbij ook een verdere </t>
  </si>
  <si>
    <t>Deze tabel geeft een overzicht van het toegestaan inkomen voor de gereguleerde activiteit 'elektriciteit' opgesplitst per klantengroep.</t>
  </si>
  <si>
    <t>kVA</t>
  </si>
  <si>
    <t>PROSUMENTEN MET TERUGDRAAIENDE TELLER</t>
  </si>
  <si>
    <t>Tarieven PROSUMENTEN MET TERUGDRAAIENDE TELLER</t>
  </si>
  <si>
    <t>Aanvullend capaciteitstarief voor prosumenten met terugdraaiende teller</t>
  </si>
  <si>
    <t>AANVULLEND CAPACITEITSTARIEF VOOR PROSUMENTEN MET TERUGDRAAIENDE TELLER</t>
  </si>
  <si>
    <t>Rechtspersonenbelasting</t>
  </si>
  <si>
    <t>De rechtspersonenbelasting</t>
  </si>
  <si>
    <t>Toeslagen ter dekking van de werkingskosten van de CREG</t>
  </si>
  <si>
    <t>Injectiecoëfficiënt</t>
  </si>
  <si>
    <t>Bedrag gecorrigeerd met injectiecoëfficiënt</t>
  </si>
  <si>
    <t xml:space="preserve">Overdrachten - Beslissing VREG </t>
  </si>
  <si>
    <t>Overdrachten - Beslissing VREG</t>
  </si>
  <si>
    <t>Bedrag gecorrigeerd met kostenallocatie max tarief XX EUR/MWh</t>
  </si>
  <si>
    <t>- injectiecoëfficiënten</t>
  </si>
  <si>
    <t>- verrekening van het maximumtarief (XX EUR/MWh voor alle niet-LS klantengroepen)</t>
  </si>
  <si>
    <t>- overdrachten saldi uit voorgaande jaren</t>
  </si>
  <si>
    <t>(*): Opmerking: De vermelde federale bijdragen zijn mogelijk onderhevig aan wijzigingen in de loop van het jaar tengevolge van beslissingen van de respectievelijke overheden</t>
  </si>
  <si>
    <r>
      <t xml:space="preserve">Gelieve de toegepaste % netverliezen, </t>
    </r>
    <r>
      <rPr>
        <i/>
        <sz val="10"/>
        <color indexed="17"/>
        <rFont val="Arial"/>
        <family val="2"/>
      </rPr>
      <t>injectiecoëfficiënten,</t>
    </r>
    <r>
      <rPr>
        <i/>
        <sz val="10"/>
        <rFont val="Arial"/>
        <family val="2"/>
      </rPr>
      <t xml:space="preserve"> gelijktijdigheidscoëfficiënten en verrekeningen van het maximumtarief in bijlage, onderaan het werkblad, te verklaren.</t>
    </r>
  </si>
  <si>
    <r>
      <t xml:space="preserve">Federale bijdrage </t>
    </r>
    <r>
      <rPr>
        <b/>
        <u val="single"/>
        <sz val="8"/>
        <color indexed="17"/>
        <rFont val="Arial"/>
        <family val="2"/>
      </rPr>
      <t>(*)</t>
    </r>
  </si>
  <si>
    <t>C 7</t>
  </si>
  <si>
    <t>Strategische reserve</t>
  </si>
  <si>
    <r>
      <t xml:space="preserve">HET TARIEF IN VERBAND MET HET GEBRUIK VAN HET TRANSMISSIENET </t>
    </r>
    <r>
      <rPr>
        <b/>
        <sz val="10"/>
        <color indexed="17"/>
        <rFont val="Arial"/>
        <family val="2"/>
      </rPr>
      <t>(excl federale bijdrage)</t>
    </r>
  </si>
  <si>
    <r>
      <rPr>
        <b/>
        <i/>
        <u val="single"/>
        <strike/>
        <sz val="10"/>
        <color indexed="17"/>
        <rFont val="Arial"/>
        <family val="2"/>
      </rPr>
      <t>Trans HS, &gt;26-36 kV, 26 - kV &amp; Trans LS met piekmeting</t>
    </r>
    <r>
      <rPr>
        <b/>
        <i/>
        <u val="single"/>
        <sz val="10"/>
        <color indexed="17"/>
        <rFont val="Arial"/>
        <family val="2"/>
      </rPr>
      <t xml:space="preserve">Met piekmeting: Trans HS, &gt;26-36 kV, 26 - kV, Trans LS &amp; Prosumenten met terugdraaiende teller Trans LS </t>
    </r>
  </si>
  <si>
    <r>
      <rPr>
        <b/>
        <i/>
        <u val="single"/>
        <strike/>
        <sz val="10"/>
        <color indexed="17"/>
        <rFont val="Arial"/>
        <family val="2"/>
      </rPr>
      <t>LS met piekmeting</t>
    </r>
    <r>
      <rPr>
        <b/>
        <i/>
        <u val="single"/>
        <sz val="10"/>
        <color indexed="17"/>
        <rFont val="Arial"/>
        <family val="2"/>
      </rPr>
      <t xml:space="preserve">Met piekmeting: LS &amp; Prosumenten met terugdraaiende teller LS </t>
    </r>
  </si>
  <si>
    <r>
      <rPr>
        <b/>
        <i/>
        <u val="single"/>
        <strike/>
        <sz val="10"/>
        <color indexed="17"/>
        <rFont val="Arial"/>
        <family val="2"/>
      </rPr>
      <t>&gt;26-36 kV, 26-kV, Trans LS, LS &amp; PROSUMENTEN MET TERUGDRAAIENDE TELLER zonder piekmeting</t>
    </r>
    <r>
      <rPr>
        <b/>
        <i/>
        <u val="single"/>
        <sz val="10"/>
        <color indexed="17"/>
        <rFont val="Arial"/>
        <family val="2"/>
      </rPr>
      <t xml:space="preserve">Zonder piekmeting: &gt;26-36 kV, 26-1kV, Trans LS, LS &amp; prosumenten met terugdraaiende teller </t>
    </r>
  </si>
  <si>
    <r>
      <t>Tarief i.v.m. het gebruik van het transmissienet</t>
    </r>
    <r>
      <rPr>
        <b/>
        <u val="single"/>
        <sz val="10"/>
        <color indexed="17"/>
        <rFont val="Arial"/>
        <family val="2"/>
      </rPr>
      <t xml:space="preserve"> </t>
    </r>
    <r>
      <rPr>
        <b/>
        <u val="single"/>
        <sz val="10"/>
        <color indexed="17"/>
        <rFont val="Arial"/>
        <family val="2"/>
      </rPr>
      <t>(exclusief federale bijdrage)</t>
    </r>
  </si>
  <si>
    <r>
      <rPr>
        <strike/>
        <sz val="10"/>
        <color indexed="17"/>
        <rFont val="Arial"/>
        <family val="2"/>
      </rPr>
      <t>EUR/kVA</t>
    </r>
    <r>
      <rPr>
        <sz val="10"/>
        <color indexed="17"/>
        <rFont val="Arial"/>
        <family val="2"/>
      </rPr>
      <t>EUR/kW/jaar</t>
    </r>
  </si>
  <si>
    <r>
      <rPr>
        <b/>
        <u val="single"/>
        <strike/>
        <sz val="10"/>
        <color indexed="17"/>
        <rFont val="Arial"/>
        <family val="2"/>
      </rPr>
      <t>Andere tarifaire posten</t>
    </r>
    <r>
      <rPr>
        <b/>
        <u val="single"/>
        <sz val="10"/>
        <color indexed="17"/>
        <rFont val="Arial"/>
        <family val="2"/>
      </rPr>
      <t>Toeslagen</t>
    </r>
  </si>
</sst>
</file>

<file path=xl/styles.xml><?xml version="1.0" encoding="utf-8"?>
<styleSheet xmlns="http://schemas.openxmlformats.org/spreadsheetml/2006/main">
  <numFmts count="5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#,##0.000000"/>
    <numFmt numFmtId="174" formatCode="#,##0.00\ \k\W"/>
    <numFmt numFmtId="175" formatCode="#,##0.00\ \k\W\h"/>
    <numFmt numFmtId="176" formatCode="#,##0.0000"/>
    <numFmt numFmtId="177" formatCode="0.000000"/>
    <numFmt numFmtId="178" formatCode="#,##0.00\ \k\V\a\r\h"/>
    <numFmt numFmtId="179" formatCode="#,##0\ &quot;€&quot;"/>
    <numFmt numFmtId="180" formatCode="#,##0.000"/>
    <numFmt numFmtId="181" formatCode="#,##0.00000"/>
    <numFmt numFmtId="182" formatCode="[$-813]dddd\ d\ mmmm\ yyyy"/>
    <numFmt numFmtId="183" formatCode="#,##0.0"/>
    <numFmt numFmtId="184" formatCode="0.000"/>
    <numFmt numFmtId="185" formatCode="0.0%"/>
    <numFmt numFmtId="186" formatCode="#,##0_ ;\-#,##0\ "/>
    <numFmt numFmtId="187" formatCode="#,##0.0000000000"/>
    <numFmt numFmtId="188" formatCode="#,##0.00_ ;\-#,##0.00\ "/>
    <numFmt numFmtId="189" formatCode="0.00000"/>
    <numFmt numFmtId="190" formatCode="0.0000"/>
    <numFmt numFmtId="191" formatCode="0.0000000"/>
    <numFmt numFmtId="192" formatCode="0.0000%"/>
    <numFmt numFmtId="193" formatCode="d/mm/yyyy;@"/>
    <numFmt numFmtId="194" formatCode="#,##0.00;\(#,##0.00\);&quot;-- &quot;"/>
    <numFmt numFmtId="195" formatCode="_(* #,##0.00_);_(* \(#,##0.00\);_(* &quot;-&quot;??_);_(@_)"/>
    <numFmt numFmtId="196" formatCode="#,##0.0000000_ ;\-#,##0.0000000\ "/>
    <numFmt numFmtId="197" formatCode="0.0000000_ ;\-0.0000000\ "/>
    <numFmt numFmtId="198" formatCode="0.00_ ;\-0.00\ "/>
    <numFmt numFmtId="199" formatCode="#,##0.0_ ;\-#,##0.0\ "/>
    <numFmt numFmtId="200" formatCode="#,##0.000000_ ;\-#,##0.000000\ "/>
    <numFmt numFmtId="201" formatCode="#,##0.00000_ ;\-#,##0.00000\ "/>
    <numFmt numFmtId="202" formatCode="#,##0.0000_ ;\-#,##0.0000\ "/>
    <numFmt numFmtId="203" formatCode="#,##0.000_ ;\-#,##0.000\ "/>
    <numFmt numFmtId="204" formatCode="#,##0.0000000"/>
    <numFmt numFmtId="205" formatCode="0.000%"/>
    <numFmt numFmtId="206" formatCode="#,##0.00;\(\ #,##0.00\ \);&quot;-- &quot;"/>
    <numFmt numFmtId="207" formatCode="0.0"/>
    <numFmt numFmtId="208" formatCode="#,##0.00000000"/>
    <numFmt numFmtId="209" formatCode="&quot;Ja&quot;;&quot;Ja&quot;;&quot;Nee&quot;"/>
    <numFmt numFmtId="210" formatCode="&quot;Waar&quot;;&quot;Waar&quot;;&quot;Onwaar&quot;"/>
    <numFmt numFmtId="211" formatCode="&quot;Aan&quot;;&quot;Aan&quot;;&quot;Uit&quot;"/>
    <numFmt numFmtId="212" formatCode="[$€-2]\ #.##000_);[Red]\([$€-2]\ #.##000\)"/>
  </numFmts>
  <fonts count="12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u val="single"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u val="single"/>
      <sz val="9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 val="single"/>
      <sz val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22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10"/>
      <color indexed="17"/>
      <name val="Arial"/>
      <family val="2"/>
    </font>
    <font>
      <i/>
      <sz val="10"/>
      <color indexed="17"/>
      <name val="Arial"/>
      <family val="2"/>
    </font>
    <font>
      <b/>
      <u val="single"/>
      <sz val="8"/>
      <color indexed="17"/>
      <name val="Arial"/>
      <family val="2"/>
    </font>
    <font>
      <b/>
      <u val="single"/>
      <sz val="10"/>
      <color indexed="17"/>
      <name val="Arial"/>
      <family val="2"/>
    </font>
    <font>
      <sz val="10"/>
      <color indexed="17"/>
      <name val="Arial"/>
      <family val="2"/>
    </font>
    <font>
      <b/>
      <i/>
      <u val="single"/>
      <sz val="10"/>
      <color indexed="17"/>
      <name val="Arial"/>
      <family val="2"/>
    </font>
    <font>
      <b/>
      <i/>
      <u val="single"/>
      <strike/>
      <sz val="10"/>
      <color indexed="17"/>
      <name val="Arial"/>
      <family val="2"/>
    </font>
    <font>
      <strike/>
      <sz val="10"/>
      <color indexed="17"/>
      <name val="Arial"/>
      <family val="2"/>
    </font>
    <font>
      <b/>
      <u val="single"/>
      <strike/>
      <sz val="10"/>
      <color indexed="17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Arial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62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u val="single"/>
      <sz val="10"/>
      <color indexed="60"/>
      <name val="Arial"/>
      <family val="2"/>
    </font>
    <font>
      <sz val="10"/>
      <color indexed="62"/>
      <name val="Arial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4" tint="-0.24997000396251678"/>
      <name val="Arial"/>
      <family val="2"/>
    </font>
    <font>
      <i/>
      <u val="single"/>
      <sz val="10"/>
      <color rgb="FFC00000"/>
      <name val="Arial"/>
      <family val="2"/>
    </font>
    <font>
      <sz val="10"/>
      <color theme="4" tint="-0.24997000396251678"/>
      <name val="Arial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0B050"/>
      <name val="Arial"/>
      <family val="2"/>
    </font>
    <font>
      <i/>
      <sz val="10"/>
      <color rgb="FF00B05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1"/>
      <color rgb="FF00B050"/>
      <name val="Calibri"/>
      <family val="2"/>
    </font>
    <font>
      <b/>
      <u val="single"/>
      <sz val="10"/>
      <color rgb="FF00B050"/>
      <name val="Arial"/>
      <family val="2"/>
    </font>
    <font>
      <b/>
      <u val="single"/>
      <sz val="8"/>
      <color rgb="FF00B050"/>
      <name val="Arial"/>
      <family val="2"/>
    </font>
    <font>
      <b/>
      <i/>
      <u val="single"/>
      <sz val="10"/>
      <color rgb="FF00B050"/>
      <name val="Arial"/>
      <family val="2"/>
    </font>
    <font>
      <b/>
      <sz val="12"/>
      <color rgb="FF00B05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lightUp">
        <bgColor theme="0"/>
      </patternFill>
    </fill>
    <fill>
      <patternFill patternType="solid">
        <fgColor rgb="FFFFFFB3"/>
        <bgColor indexed="64"/>
      </patternFill>
    </fill>
    <fill>
      <patternFill patternType="lightUp">
        <bgColor rgb="FFFFFFB3"/>
      </patternFill>
    </fill>
  </fills>
  <borders count="1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 style="double"/>
      <right style="medium"/>
      <top style="medium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/>
      <right style="medium"/>
      <top style="hair"/>
      <bottom>
        <color indexed="63"/>
      </bottom>
    </border>
    <border>
      <left style="medium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double"/>
      <right style="double"/>
      <top style="hair"/>
      <bottom style="hair"/>
    </border>
    <border>
      <left/>
      <right style="thin"/>
      <top style="hair"/>
      <bottom style="hair"/>
    </border>
    <border>
      <left style="medium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double"/>
      <right style="medium"/>
      <top style="hair"/>
      <bottom style="medium"/>
    </border>
    <border>
      <left style="double"/>
      <right style="double"/>
      <top style="hair"/>
      <bottom style="medium"/>
    </border>
    <border>
      <left/>
      <right style="thin"/>
      <top style="hair"/>
      <bottom style="medium"/>
    </border>
    <border>
      <left style="medium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double"/>
      <top style="medium"/>
      <bottom>
        <color indexed="63"/>
      </bottom>
    </border>
    <border>
      <left style="thin"/>
      <right style="double"/>
      <top/>
      <bottom/>
    </border>
    <border>
      <left style="hair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>
        <color indexed="63"/>
      </left>
      <right style="hair"/>
      <top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/>
      <bottom style="hair"/>
    </border>
    <border>
      <left style="hair"/>
      <right style="hair"/>
      <top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/>
      <top>
        <color indexed="63"/>
      </top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hair"/>
      <right style="medium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/>
      <bottom style="medium"/>
    </border>
    <border>
      <left style="medium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double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hair"/>
      <right style="medium"/>
      <top style="medium"/>
      <bottom style="hair"/>
    </border>
    <border>
      <left style="double"/>
      <right style="medium"/>
      <top>
        <color indexed="63"/>
      </top>
      <bottom style="hair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hair"/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hair"/>
    </border>
    <border>
      <left style="hair"/>
      <right style="hair"/>
      <top>
        <color indexed="63"/>
      </top>
      <bottom style="thin"/>
    </border>
    <border>
      <left style="medium"/>
      <right/>
      <top/>
      <bottom style="double"/>
    </border>
    <border>
      <left/>
      <right style="medium"/>
      <top/>
      <bottom style="double"/>
    </border>
  </borders>
  <cellStyleXfs count="2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2" fillId="26" borderId="0" applyNumberFormat="0" applyBorder="0" applyAlignment="0" applyProtection="0"/>
    <xf numFmtId="0" fontId="89" fillId="27" borderId="1" applyNumberFormat="0" applyAlignment="0" applyProtection="0"/>
    <xf numFmtId="0" fontId="13" fillId="28" borderId="2" applyNumberFormat="0" applyAlignment="0" applyProtection="0"/>
    <xf numFmtId="0" fontId="14" fillId="29" borderId="3" applyNumberFormat="0" applyAlignment="0" applyProtection="0"/>
    <xf numFmtId="171" fontId="2" fillId="0" borderId="0" applyFont="0" applyFill="0" applyBorder="0" applyAlignment="0" applyProtection="0"/>
    <xf numFmtId="0" fontId="90" fillId="30" borderId="4" applyNumberFormat="0" applyAlignment="0" applyProtection="0"/>
    <xf numFmtId="170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33" borderId="2" applyNumberFormat="0" applyAlignment="0" applyProtection="0"/>
    <xf numFmtId="0" fontId="94" fillId="3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97" fillId="0" borderId="0" applyNumberFormat="0" applyFill="0" applyBorder="0" applyAlignment="0" applyProtection="0"/>
    <xf numFmtId="0" fontId="21" fillId="0" borderId="12" applyNumberFormat="0" applyFill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98" fillId="35" borderId="0" applyNumberFormat="0" applyBorder="0" applyAlignment="0" applyProtection="0"/>
    <xf numFmtId="0" fontId="22" fillId="36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top"/>
      <protection/>
    </xf>
    <xf numFmtId="0" fontId="2" fillId="37" borderId="13" applyNumberFormat="0" applyFont="0" applyAlignment="0" applyProtection="0"/>
    <xf numFmtId="0" fontId="0" fillId="38" borderId="14" applyNumberFormat="0" applyFont="0" applyAlignment="0" applyProtection="0"/>
    <xf numFmtId="0" fontId="99" fillId="39" borderId="0" applyNumberFormat="0" applyBorder="0" applyAlignment="0" applyProtection="0"/>
    <xf numFmtId="0" fontId="23" fillId="28" borderId="1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4" fillId="36" borderId="16" applyNumberFormat="0" applyProtection="0">
      <alignment vertical="center"/>
    </xf>
    <xf numFmtId="4" fontId="25" fillId="36" borderId="16" applyNumberFormat="0" applyProtection="0">
      <alignment vertical="center"/>
    </xf>
    <xf numFmtId="4" fontId="24" fillId="36" borderId="16" applyNumberFormat="0" applyProtection="0">
      <alignment horizontal="left" vertical="center" indent="1"/>
    </xf>
    <xf numFmtId="0" fontId="24" fillId="36" borderId="16" applyNumberFormat="0" applyProtection="0">
      <alignment horizontal="left" vertical="top" indent="1"/>
    </xf>
    <xf numFmtId="4" fontId="24" fillId="40" borderId="0" applyNumberFormat="0" applyProtection="0">
      <alignment horizontal="left" vertical="center" indent="1"/>
    </xf>
    <xf numFmtId="4" fontId="24" fillId="40" borderId="0" applyNumberFormat="0" applyProtection="0">
      <alignment horizontal="left" vertical="center" indent="1"/>
    </xf>
    <xf numFmtId="4" fontId="8" fillId="26" borderId="16" applyNumberFormat="0" applyProtection="0">
      <alignment horizontal="right" vertical="center"/>
    </xf>
    <xf numFmtId="4" fontId="8" fillId="41" borderId="16" applyNumberFormat="0" applyProtection="0">
      <alignment horizontal="right" vertical="center"/>
    </xf>
    <xf numFmtId="4" fontId="8" fillId="42" borderId="16" applyNumberFormat="0" applyProtection="0">
      <alignment horizontal="right" vertical="center"/>
    </xf>
    <xf numFmtId="4" fontId="8" fillId="43" borderId="16" applyNumberFormat="0" applyProtection="0">
      <alignment horizontal="right" vertical="center"/>
    </xf>
    <xf numFmtId="4" fontId="8" fillId="44" borderId="16" applyNumberFormat="0" applyProtection="0">
      <alignment horizontal="right" vertical="center"/>
    </xf>
    <xf numFmtId="4" fontId="8" fillId="45" borderId="16" applyNumberFormat="0" applyProtection="0">
      <alignment horizontal="right" vertical="center"/>
    </xf>
    <xf numFmtId="4" fontId="8" fillId="46" borderId="16" applyNumberFormat="0" applyProtection="0">
      <alignment horizontal="right" vertical="center"/>
    </xf>
    <xf numFmtId="4" fontId="8" fillId="47" borderId="16" applyNumberFormat="0" applyProtection="0">
      <alignment horizontal="right" vertical="center"/>
    </xf>
    <xf numFmtId="4" fontId="8" fillId="48" borderId="16" applyNumberFormat="0" applyProtection="0">
      <alignment horizontal="right" vertical="center"/>
    </xf>
    <xf numFmtId="4" fontId="24" fillId="49" borderId="17" applyNumberFormat="0" applyProtection="0">
      <alignment horizontal="left" vertical="center" indent="1"/>
    </xf>
    <xf numFmtId="4" fontId="8" fillId="50" borderId="0" applyNumberFormat="0" applyProtection="0">
      <alignment horizontal="left" vertical="center" indent="1"/>
    </xf>
    <xf numFmtId="4" fontId="26" fillId="51" borderId="0" applyNumberFormat="0" applyProtection="0">
      <alignment horizontal="left" vertical="center" indent="1"/>
    </xf>
    <xf numFmtId="4" fontId="8" fillId="40" borderId="16" applyNumberFormat="0" applyProtection="0">
      <alignment horizontal="right" vertical="center"/>
    </xf>
    <xf numFmtId="4" fontId="8" fillId="50" borderId="0" applyNumberFormat="0" applyProtection="0">
      <alignment horizontal="left" vertical="center" indent="1"/>
    </xf>
    <xf numFmtId="4" fontId="8" fillId="40" borderId="0" applyNumberFormat="0" applyProtection="0">
      <alignment horizontal="left" vertical="center" indent="1"/>
    </xf>
    <xf numFmtId="0" fontId="2" fillId="51" borderId="16" applyNumberFormat="0" applyProtection="0">
      <alignment horizontal="left" vertical="center" indent="1"/>
    </xf>
    <xf numFmtId="0" fontId="2" fillId="51" borderId="16" applyNumberFormat="0" applyProtection="0">
      <alignment horizontal="left" vertical="top" indent="1"/>
    </xf>
    <xf numFmtId="0" fontId="2" fillId="40" borderId="16" applyNumberFormat="0" applyProtection="0">
      <alignment horizontal="left" vertical="center" indent="1"/>
    </xf>
    <xf numFmtId="0" fontId="2" fillId="40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2" fillId="52" borderId="16" applyNumberFormat="0" applyProtection="0">
      <alignment horizontal="left" vertical="top" indent="1"/>
    </xf>
    <xf numFmtId="0" fontId="2" fillId="50" borderId="16" applyNumberFormat="0" applyProtection="0">
      <alignment horizontal="left" vertical="center" indent="1"/>
    </xf>
    <xf numFmtId="0" fontId="2" fillId="50" borderId="16" applyNumberFormat="0" applyProtection="0">
      <alignment horizontal="left" vertical="top" indent="1"/>
    </xf>
    <xf numFmtId="0" fontId="2" fillId="53" borderId="18" applyNumberFormat="0">
      <alignment/>
      <protection locked="0"/>
    </xf>
    <xf numFmtId="4" fontId="8" fillId="37" borderId="16" applyNumberFormat="0" applyProtection="0">
      <alignment vertical="center"/>
    </xf>
    <xf numFmtId="4" fontId="27" fillId="37" borderId="16" applyNumberFormat="0" applyProtection="0">
      <alignment vertical="center"/>
    </xf>
    <xf numFmtId="4" fontId="8" fillId="37" borderId="16" applyNumberFormat="0" applyProtection="0">
      <alignment horizontal="left" vertical="center" indent="1"/>
    </xf>
    <xf numFmtId="0" fontId="8" fillId="37" borderId="16" applyNumberFormat="0" applyProtection="0">
      <alignment horizontal="left" vertical="top" indent="1"/>
    </xf>
    <xf numFmtId="4" fontId="8" fillId="50" borderId="16" applyNumberFormat="0" applyProtection="0">
      <alignment horizontal="right" vertical="center"/>
    </xf>
    <xf numFmtId="4" fontId="27" fillId="50" borderId="16" applyNumberFormat="0" applyProtection="0">
      <alignment horizontal="right" vertical="center"/>
    </xf>
    <xf numFmtId="4" fontId="8" fillId="40" borderId="16" applyNumberFormat="0" applyProtection="0">
      <alignment horizontal="left" vertical="center" indent="1"/>
    </xf>
    <xf numFmtId="4" fontId="8" fillId="40" borderId="16" applyNumberFormat="0" applyProtection="0">
      <alignment horizontal="left" vertical="center" indent="1"/>
    </xf>
    <xf numFmtId="0" fontId="8" fillId="40" borderId="16" applyNumberFormat="0" applyProtection="0">
      <alignment horizontal="left" vertical="top" indent="1"/>
    </xf>
    <xf numFmtId="4" fontId="28" fillId="54" borderId="0" applyNumberFormat="0" applyProtection="0">
      <alignment horizontal="left" vertical="center" indent="1"/>
    </xf>
    <xf numFmtId="4" fontId="29" fillId="50" borderId="16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0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2" fillId="0" borderId="19" applyNumberFormat="0" applyFill="0" applyAlignment="0" applyProtection="0"/>
    <xf numFmtId="0" fontId="32" fillId="0" borderId="20" applyNumberFormat="0" applyFill="0" applyAlignment="0" applyProtection="0"/>
    <xf numFmtId="0" fontId="103" fillId="27" borderId="2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788">
    <xf numFmtId="0" fontId="0" fillId="0" borderId="0" xfId="0" applyFont="1" applyAlignment="1">
      <alignment/>
    </xf>
    <xf numFmtId="0" fontId="0" fillId="55" borderId="0" xfId="0" applyFill="1" applyAlignment="1">
      <alignment/>
    </xf>
    <xf numFmtId="0" fontId="106" fillId="55" borderId="0" xfId="0" applyFont="1" applyFill="1" applyAlignment="1">
      <alignment/>
    </xf>
    <xf numFmtId="0" fontId="0" fillId="55" borderId="0" xfId="0" applyFill="1" applyAlignment="1">
      <alignment/>
    </xf>
    <xf numFmtId="0" fontId="3" fillId="55" borderId="0" xfId="0" applyFont="1" applyFill="1" applyBorder="1" applyAlignment="1">
      <alignment horizontal="center"/>
    </xf>
    <xf numFmtId="0" fontId="0" fillId="55" borderId="18" xfId="0" applyFill="1" applyBorder="1" applyAlignment="1">
      <alignment/>
    </xf>
    <xf numFmtId="172" fontId="0" fillId="55" borderId="18" xfId="0" applyNumberFormat="1" applyFill="1" applyBorder="1" applyAlignment="1">
      <alignment/>
    </xf>
    <xf numFmtId="172" fontId="0" fillId="56" borderId="18" xfId="0" applyNumberFormat="1" applyFill="1" applyBorder="1" applyAlignment="1">
      <alignment/>
    </xf>
    <xf numFmtId="0" fontId="107" fillId="55" borderId="18" xfId="0" applyFont="1" applyFill="1" applyBorder="1" applyAlignment="1">
      <alignment/>
    </xf>
    <xf numFmtId="172" fontId="107" fillId="55" borderId="18" xfId="0" applyNumberFormat="1" applyFont="1" applyFill="1" applyBorder="1" applyAlignment="1">
      <alignment/>
    </xf>
    <xf numFmtId="0" fontId="3" fillId="55" borderId="0" xfId="0" applyFont="1" applyFill="1" applyAlignment="1">
      <alignment/>
    </xf>
    <xf numFmtId="0" fontId="9" fillId="0" borderId="0" xfId="56" applyFill="1" applyAlignment="1" applyProtection="1">
      <alignment/>
      <protection/>
    </xf>
    <xf numFmtId="0" fontId="9" fillId="0" borderId="0" xfId="56" applyAlignment="1" applyProtection="1">
      <alignment/>
      <protection/>
    </xf>
    <xf numFmtId="0" fontId="2" fillId="0" borderId="0" xfId="224" applyFont="1" applyFill="1" applyProtection="1">
      <alignment/>
      <protection/>
    </xf>
    <xf numFmtId="0" fontId="3" fillId="0" borderId="0" xfId="224" applyFont="1" applyFill="1" applyProtection="1">
      <alignment/>
      <protection/>
    </xf>
    <xf numFmtId="0" fontId="3" fillId="0" borderId="0" xfId="224" applyFont="1" applyFill="1" applyAlignment="1" applyProtection="1">
      <alignment horizontal="center"/>
      <protection/>
    </xf>
    <xf numFmtId="0" fontId="4" fillId="57" borderId="0" xfId="224" applyFont="1" applyFill="1" applyProtection="1">
      <alignment/>
      <protection/>
    </xf>
    <xf numFmtId="0" fontId="5" fillId="57" borderId="22" xfId="224" applyFont="1" applyFill="1" applyBorder="1" applyAlignment="1" applyProtection="1">
      <alignment/>
      <protection/>
    </xf>
    <xf numFmtId="0" fontId="5" fillId="57" borderId="0" xfId="224" applyFont="1" applyFill="1" applyBorder="1" applyAlignment="1" applyProtection="1">
      <alignment/>
      <protection/>
    </xf>
    <xf numFmtId="0" fontId="4" fillId="0" borderId="0" xfId="224" applyFont="1" applyFill="1" applyProtection="1">
      <alignment/>
      <protection/>
    </xf>
    <xf numFmtId="0" fontId="3" fillId="56" borderId="23" xfId="222" applyFont="1" applyFill="1" applyBorder="1" applyAlignment="1" applyProtection="1">
      <alignment horizontal="center" vertical="center"/>
      <protection/>
    </xf>
    <xf numFmtId="0" fontId="2" fillId="55" borderId="0" xfId="224" applyFont="1" applyFill="1" applyProtection="1">
      <alignment/>
      <protection/>
    </xf>
    <xf numFmtId="0" fontId="3" fillId="55" borderId="0" xfId="224" applyFont="1" applyFill="1" applyProtection="1">
      <alignment/>
      <protection/>
    </xf>
    <xf numFmtId="170" fontId="2" fillId="55" borderId="0" xfId="250" applyFont="1" applyFill="1" applyBorder="1" applyAlignment="1" applyProtection="1">
      <alignment horizontal="center"/>
      <protection/>
    </xf>
    <xf numFmtId="0" fontId="3" fillId="55" borderId="0" xfId="222" applyFont="1" applyFill="1" applyProtection="1">
      <alignment/>
      <protection/>
    </xf>
    <xf numFmtId="0" fontId="3" fillId="56" borderId="23" xfId="222" applyFont="1" applyFill="1" applyBorder="1" applyProtection="1">
      <alignment/>
      <protection/>
    </xf>
    <xf numFmtId="0" fontId="6" fillId="0" borderId="0" xfId="224" applyFont="1" applyFill="1" applyProtection="1">
      <alignment/>
      <protection/>
    </xf>
    <xf numFmtId="0" fontId="2" fillId="0" borderId="0" xfId="224" applyFont="1" applyAlignment="1" applyProtection="1">
      <alignment/>
      <protection/>
    </xf>
    <xf numFmtId="0" fontId="2" fillId="0" borderId="0" xfId="224" applyFont="1" applyAlignment="1" applyProtection="1" quotePrefix="1">
      <alignment/>
      <protection/>
    </xf>
    <xf numFmtId="0" fontId="2" fillId="55" borderId="0" xfId="224" applyNumberFormat="1" applyFont="1" applyFill="1" applyAlignment="1" applyProtection="1">
      <alignment/>
      <protection/>
    </xf>
    <xf numFmtId="0" fontId="0" fillId="0" borderId="0" xfId="224" applyNumberFormat="1" applyFont="1" applyAlignment="1" applyProtection="1">
      <alignment/>
      <protection/>
    </xf>
    <xf numFmtId="0" fontId="2" fillId="0" borderId="0" xfId="224" applyNumberFormat="1" applyFont="1" applyAlignment="1" applyProtection="1">
      <alignment/>
      <protection/>
    </xf>
    <xf numFmtId="0" fontId="2" fillId="0" borderId="0" xfId="15" applyFont="1" applyProtection="1">
      <alignment/>
      <protection/>
    </xf>
    <xf numFmtId="0" fontId="2" fillId="36" borderId="18" xfId="238" applyFont="1" applyFill="1" applyBorder="1" applyProtection="1">
      <alignment/>
      <protection/>
    </xf>
    <xf numFmtId="0" fontId="2" fillId="0" borderId="0" xfId="224" applyFont="1" applyFill="1" applyAlignment="1" applyProtection="1">
      <alignment vertical="top"/>
      <protection/>
    </xf>
    <xf numFmtId="0" fontId="2" fillId="53" borderId="0" xfId="238" applyFont="1" applyFill="1" applyBorder="1" applyProtection="1">
      <alignment/>
      <protection/>
    </xf>
    <xf numFmtId="0" fontId="2" fillId="55" borderId="18" xfId="238" applyFont="1" applyFill="1" applyBorder="1" applyAlignment="1" applyProtection="1">
      <alignment horizontal="left" vertical="top" wrapText="1"/>
      <protection/>
    </xf>
    <xf numFmtId="0" fontId="2" fillId="55" borderId="0" xfId="224" applyFont="1" applyFill="1" applyBorder="1" applyProtection="1">
      <alignment/>
      <protection/>
    </xf>
    <xf numFmtId="0" fontId="2" fillId="55" borderId="0" xfId="238" applyFont="1" applyFill="1" applyBorder="1" applyAlignment="1" applyProtection="1">
      <alignment horizontal="left" vertical="top"/>
      <protection/>
    </xf>
    <xf numFmtId="0" fontId="2" fillId="0" borderId="0" xfId="224" applyFont="1" applyFill="1" applyAlignment="1" applyProtection="1">
      <alignment/>
      <protection/>
    </xf>
    <xf numFmtId="0" fontId="8" fillId="53" borderId="0" xfId="238" applyFont="1" applyFill="1" applyBorder="1" applyProtection="1">
      <alignment/>
      <protection/>
    </xf>
    <xf numFmtId="0" fontId="2" fillId="56" borderId="18" xfId="238" applyFont="1" applyFill="1" applyBorder="1" applyProtection="1">
      <alignment/>
      <protection/>
    </xf>
    <xf numFmtId="0" fontId="2" fillId="55" borderId="0" xfId="15" applyFont="1" applyFill="1" applyProtection="1">
      <alignment/>
      <protection/>
    </xf>
    <xf numFmtId="0" fontId="2" fillId="58" borderId="18" xfId="238" applyFont="1" applyFill="1" applyBorder="1" applyAlignment="1" applyProtection="1">
      <alignment horizontal="left" vertical="top" wrapText="1"/>
      <protection/>
    </xf>
    <xf numFmtId="0" fontId="2" fillId="55" borderId="0" xfId="224" applyFont="1" applyFill="1" applyAlignment="1" applyProtection="1">
      <alignment horizontal="left" vertical="top"/>
      <protection/>
    </xf>
    <xf numFmtId="0" fontId="2" fillId="55" borderId="0" xfId="224" applyFont="1" applyFill="1" applyAlignment="1" applyProtection="1">
      <alignment vertical="top" wrapText="1"/>
      <protection/>
    </xf>
    <xf numFmtId="0" fontId="2" fillId="0" borderId="0" xfId="224" applyFont="1" applyProtection="1">
      <alignment/>
      <protection/>
    </xf>
    <xf numFmtId="0" fontId="2" fillId="0" borderId="0" xfId="224" applyFont="1" applyFill="1" applyProtection="1" quotePrefix="1">
      <alignment/>
      <protection/>
    </xf>
    <xf numFmtId="0" fontId="35" fillId="55" borderId="0" xfId="227" applyFont="1" applyFill="1" applyProtection="1">
      <alignment/>
      <protection/>
    </xf>
    <xf numFmtId="0" fontId="108" fillId="55" borderId="0" xfId="239" applyFont="1" applyFill="1" applyProtection="1">
      <alignment/>
      <protection/>
    </xf>
    <xf numFmtId="0" fontId="11" fillId="55" borderId="0" xfId="227" applyFont="1" applyFill="1" applyProtection="1">
      <alignment/>
      <protection/>
    </xf>
    <xf numFmtId="0" fontId="49" fillId="55" borderId="0" xfId="239" applyFont="1" applyFill="1" applyProtection="1">
      <alignment/>
      <protection/>
    </xf>
    <xf numFmtId="0" fontId="38" fillId="55" borderId="0" xfId="239" applyFont="1" applyFill="1" applyProtection="1">
      <alignment/>
      <protection/>
    </xf>
    <xf numFmtId="0" fontId="38" fillId="55" borderId="0" xfId="239" applyFont="1" applyFill="1" applyBorder="1" applyAlignment="1" applyProtection="1">
      <alignment horizontal="center"/>
      <protection/>
    </xf>
    <xf numFmtId="4" fontId="45" fillId="55" borderId="0" xfId="239" applyNumberFormat="1" applyFont="1" applyFill="1" applyProtection="1">
      <alignment/>
      <protection/>
    </xf>
    <xf numFmtId="0" fontId="45" fillId="55" borderId="0" xfId="239" applyFont="1" applyFill="1" applyProtection="1">
      <alignment/>
      <protection/>
    </xf>
    <xf numFmtId="0" fontId="0" fillId="55" borderId="0" xfId="0" applyFill="1" applyAlignment="1" applyProtection="1">
      <alignment/>
      <protection/>
    </xf>
    <xf numFmtId="0" fontId="3" fillId="0" borderId="0" xfId="227" applyFont="1" applyFill="1" applyProtection="1">
      <alignment/>
      <protection/>
    </xf>
    <xf numFmtId="0" fontId="2" fillId="0" borderId="0" xfId="227" applyFill="1" applyProtection="1">
      <alignment/>
      <protection/>
    </xf>
    <xf numFmtId="0" fontId="2" fillId="0" borderId="0" xfId="227" applyFill="1" applyAlignment="1" applyProtection="1">
      <alignment horizontal="right"/>
      <protection/>
    </xf>
    <xf numFmtId="0" fontId="2" fillId="0" borderId="0" xfId="227" applyFill="1" applyBorder="1" applyProtection="1">
      <alignment/>
      <protection/>
    </xf>
    <xf numFmtId="0" fontId="36" fillId="0" borderId="24" xfId="227" applyFont="1" applyFill="1" applyBorder="1" applyProtection="1">
      <alignment/>
      <protection/>
    </xf>
    <xf numFmtId="0" fontId="36" fillId="0" borderId="25" xfId="227" applyFont="1" applyFill="1" applyBorder="1" applyProtection="1">
      <alignment/>
      <protection/>
    </xf>
    <xf numFmtId="0" fontId="36" fillId="0" borderId="26" xfId="227" applyFont="1" applyFill="1" applyBorder="1" applyAlignment="1" applyProtection="1">
      <alignment horizontal="right"/>
      <protection/>
    </xf>
    <xf numFmtId="0" fontId="3" fillId="0" borderId="0" xfId="227" applyFont="1" applyFill="1" applyAlignment="1" applyProtection="1">
      <alignment horizontal="right" vertical="center"/>
      <protection/>
    </xf>
    <xf numFmtId="0" fontId="3" fillId="0" borderId="27" xfId="227" applyFont="1" applyFill="1" applyBorder="1" applyAlignment="1" applyProtection="1">
      <alignment horizontal="center" vertical="center"/>
      <protection/>
    </xf>
    <xf numFmtId="0" fontId="3" fillId="0" borderId="28" xfId="227" applyFont="1" applyFill="1" applyBorder="1" applyAlignment="1" applyProtection="1">
      <alignment horizontal="center" vertical="center"/>
      <protection/>
    </xf>
    <xf numFmtId="0" fontId="3" fillId="0" borderId="29" xfId="227" applyFont="1" applyFill="1" applyBorder="1" applyAlignment="1" applyProtection="1">
      <alignment horizontal="center" vertical="center"/>
      <protection/>
    </xf>
    <xf numFmtId="0" fontId="3" fillId="0" borderId="30" xfId="227" applyFont="1" applyFill="1" applyBorder="1" applyAlignment="1" applyProtection="1">
      <alignment horizontal="center" vertical="center"/>
      <protection/>
    </xf>
    <xf numFmtId="0" fontId="36" fillId="0" borderId="0" xfId="227" applyFont="1" applyFill="1" applyBorder="1" applyAlignment="1" applyProtection="1">
      <alignment/>
      <protection/>
    </xf>
    <xf numFmtId="0" fontId="36" fillId="0" borderId="0" xfId="227" applyFont="1" applyFill="1" applyProtection="1">
      <alignment/>
      <protection/>
    </xf>
    <xf numFmtId="0" fontId="37" fillId="0" borderId="22" xfId="227" applyFont="1" applyFill="1" applyBorder="1" applyProtection="1">
      <alignment/>
      <protection/>
    </xf>
    <xf numFmtId="0" fontId="38" fillId="0" borderId="0" xfId="227" applyFont="1" applyFill="1" applyBorder="1" applyProtection="1">
      <alignment/>
      <protection/>
    </xf>
    <xf numFmtId="0" fontId="38" fillId="0" borderId="31" xfId="227" applyFont="1" applyFill="1" applyBorder="1" applyAlignment="1" applyProtection="1">
      <alignment horizontal="right"/>
      <protection/>
    </xf>
    <xf numFmtId="0" fontId="38" fillId="0" borderId="0" xfId="227" applyFont="1" applyFill="1" applyAlignment="1" applyProtection="1">
      <alignment horizontal="right" vertical="center"/>
      <protection/>
    </xf>
    <xf numFmtId="172" fontId="39" fillId="55" borderId="27" xfId="250" applyNumberFormat="1" applyFont="1" applyFill="1" applyBorder="1" applyAlignment="1" applyProtection="1">
      <alignment horizontal="left"/>
      <protection/>
    </xf>
    <xf numFmtId="172" fontId="39" fillId="55" borderId="28" xfId="250" applyNumberFormat="1" applyFont="1" applyFill="1" applyBorder="1" applyAlignment="1" applyProtection="1">
      <alignment horizontal="left"/>
      <protection/>
    </xf>
    <xf numFmtId="172" fontId="39" fillId="55" borderId="29" xfId="250" applyNumberFormat="1" applyFont="1" applyFill="1" applyBorder="1" applyAlignment="1" applyProtection="1">
      <alignment horizontal="left"/>
      <protection/>
    </xf>
    <xf numFmtId="172" fontId="39" fillId="55" borderId="30" xfId="250" applyNumberFormat="1" applyFont="1" applyFill="1" applyBorder="1" applyAlignment="1" applyProtection="1">
      <alignment horizontal="left"/>
      <protection/>
    </xf>
    <xf numFmtId="0" fontId="38" fillId="0" borderId="0" xfId="227" applyFont="1" applyFill="1" applyProtection="1">
      <alignment/>
      <protection/>
    </xf>
    <xf numFmtId="0" fontId="6" fillId="0" borderId="32" xfId="227" applyFont="1" applyFill="1" applyBorder="1" applyProtection="1">
      <alignment/>
      <protection/>
    </xf>
    <xf numFmtId="0" fontId="6" fillId="0" borderId="33" xfId="227" applyFont="1" applyFill="1" applyBorder="1" applyProtection="1">
      <alignment/>
      <protection/>
    </xf>
    <xf numFmtId="0" fontId="6" fillId="0" borderId="34" xfId="227" applyFont="1" applyFill="1" applyBorder="1" applyAlignment="1" applyProtection="1">
      <alignment horizontal="right"/>
      <protection/>
    </xf>
    <xf numFmtId="0" fontId="2" fillId="0" borderId="0" xfId="227" applyFont="1" applyFill="1" applyAlignment="1" applyProtection="1">
      <alignment/>
      <protection/>
    </xf>
    <xf numFmtId="172" fontId="3" fillId="0" borderId="32" xfId="227" applyNumberFormat="1" applyFont="1" applyFill="1" applyBorder="1" applyAlignment="1" applyProtection="1">
      <alignment/>
      <protection/>
    </xf>
    <xf numFmtId="10" fontId="3" fillId="55" borderId="35" xfId="175" applyNumberFormat="1" applyFont="1" applyFill="1" applyBorder="1" applyAlignment="1" applyProtection="1">
      <alignment horizontal="right"/>
      <protection/>
    </xf>
    <xf numFmtId="172" fontId="3" fillId="0" borderId="36" xfId="227" applyNumberFormat="1" applyFont="1" applyFill="1" applyBorder="1" applyAlignment="1" applyProtection="1">
      <alignment/>
      <protection/>
    </xf>
    <xf numFmtId="10" fontId="3" fillId="55" borderId="37" xfId="175" applyNumberFormat="1" applyFont="1" applyFill="1" applyBorder="1" applyAlignment="1" applyProtection="1">
      <alignment horizontal="right"/>
      <protection/>
    </xf>
    <xf numFmtId="172" fontId="3" fillId="0" borderId="38" xfId="227" applyNumberFormat="1" applyFont="1" applyFill="1" applyBorder="1" applyAlignment="1" applyProtection="1">
      <alignment/>
      <protection/>
    </xf>
    <xf numFmtId="0" fontId="2" fillId="0" borderId="0" xfId="227" applyFont="1" applyFill="1" applyProtection="1">
      <alignment/>
      <protection/>
    </xf>
    <xf numFmtId="10" fontId="2" fillId="55" borderId="39" xfId="175" applyNumberFormat="1" applyFont="1" applyFill="1" applyBorder="1" applyAlignment="1" applyProtection="1">
      <alignment horizontal="right"/>
      <protection/>
    </xf>
    <xf numFmtId="172" fontId="2" fillId="55" borderId="40" xfId="250" applyNumberFormat="1" applyFont="1" applyFill="1" applyBorder="1" applyAlignment="1" applyProtection="1">
      <alignment/>
      <protection/>
    </xf>
    <xf numFmtId="0" fontId="2" fillId="0" borderId="32" xfId="227" applyFont="1" applyFill="1" applyBorder="1" applyProtection="1">
      <alignment/>
      <protection/>
    </xf>
    <xf numFmtId="0" fontId="53" fillId="0" borderId="33" xfId="227" applyFont="1" applyFill="1" applyBorder="1" applyProtection="1">
      <alignment/>
      <protection/>
    </xf>
    <xf numFmtId="4" fontId="2" fillId="55" borderId="32" xfId="227" applyNumberFormat="1" applyFont="1" applyFill="1" applyBorder="1" applyAlignment="1" applyProtection="1">
      <alignment/>
      <protection/>
    </xf>
    <xf numFmtId="4" fontId="2" fillId="55" borderId="33" xfId="227" applyNumberFormat="1" applyFont="1" applyFill="1" applyBorder="1" applyAlignment="1" applyProtection="1">
      <alignment/>
      <protection/>
    </xf>
    <xf numFmtId="4" fontId="2" fillId="55" borderId="40" xfId="227" applyNumberFormat="1" applyFont="1" applyFill="1" applyBorder="1" applyAlignment="1" applyProtection="1">
      <alignment/>
      <protection/>
    </xf>
    <xf numFmtId="0" fontId="2" fillId="0" borderId="33" xfId="227" applyFont="1" applyFill="1" applyBorder="1" applyProtection="1">
      <alignment/>
      <protection/>
    </xf>
    <xf numFmtId="173" fontId="3" fillId="0" borderId="33" xfId="227" applyNumberFormat="1" applyFont="1" applyFill="1" applyBorder="1" applyAlignment="1" applyProtection="1">
      <alignment horizontal="left" indent="2"/>
      <protection/>
    </xf>
    <xf numFmtId="0" fontId="2" fillId="0" borderId="34" xfId="227" applyFont="1" applyFill="1" applyBorder="1" applyAlignment="1" applyProtection="1">
      <alignment horizontal="right"/>
      <protection/>
    </xf>
    <xf numFmtId="173" fontId="3" fillId="0" borderId="33" xfId="227" applyNumberFormat="1" applyFont="1" applyFill="1" applyBorder="1" applyAlignment="1" applyProtection="1" quotePrefix="1">
      <alignment horizontal="left" indent="2"/>
      <protection/>
    </xf>
    <xf numFmtId="173" fontId="10" fillId="0" borderId="33" xfId="227" applyNumberFormat="1" applyFont="1" applyFill="1" applyBorder="1" applyAlignment="1" applyProtection="1">
      <alignment horizontal="left" indent="2"/>
      <protection/>
    </xf>
    <xf numFmtId="0" fontId="2" fillId="0" borderId="41" xfId="227" applyFont="1" applyFill="1" applyBorder="1" applyAlignment="1" applyProtection="1">
      <alignment horizontal="right"/>
      <protection/>
    </xf>
    <xf numFmtId="3" fontId="41" fillId="55" borderId="34" xfId="250" applyNumberFormat="1" applyFont="1" applyFill="1" applyBorder="1" applyAlignment="1" applyProtection="1">
      <alignment horizontal="left" indent="2"/>
      <protection/>
    </xf>
    <xf numFmtId="0" fontId="2" fillId="0" borderId="0" xfId="227" applyNumberFormat="1" applyFont="1" applyFill="1" applyAlignment="1" applyProtection="1">
      <alignment horizontal="left"/>
      <protection/>
    </xf>
    <xf numFmtId="4" fontId="41" fillId="55" borderId="32" xfId="250" applyNumberFormat="1" applyFont="1" applyFill="1" applyBorder="1" applyAlignment="1" applyProtection="1">
      <alignment horizontal="right"/>
      <protection/>
    </xf>
    <xf numFmtId="10" fontId="41" fillId="55" borderId="39" xfId="175" applyNumberFormat="1" applyFont="1" applyFill="1" applyBorder="1" applyAlignment="1" applyProtection="1">
      <alignment horizontal="right"/>
      <protection/>
    </xf>
    <xf numFmtId="4" fontId="41" fillId="55" borderId="33" xfId="250" applyNumberFormat="1" applyFont="1" applyFill="1" applyBorder="1" applyAlignment="1" applyProtection="1">
      <alignment horizontal="right"/>
      <protection/>
    </xf>
    <xf numFmtId="173" fontId="10" fillId="0" borderId="33" xfId="227" applyNumberFormat="1" applyFont="1" applyFill="1" applyBorder="1" applyProtection="1">
      <alignment/>
      <protection/>
    </xf>
    <xf numFmtId="3" fontId="41" fillId="55" borderId="34" xfId="250" applyNumberFormat="1" applyFont="1" applyFill="1" applyBorder="1" applyAlignment="1" applyProtection="1">
      <alignment horizontal="left" wrapText="1" indent="2"/>
      <protection/>
    </xf>
    <xf numFmtId="0" fontId="2" fillId="55" borderId="32" xfId="227" applyFont="1" applyFill="1" applyBorder="1" applyProtection="1">
      <alignment/>
      <protection/>
    </xf>
    <xf numFmtId="0" fontId="2" fillId="55" borderId="33" xfId="227" applyFont="1" applyFill="1" applyBorder="1" applyProtection="1">
      <alignment/>
      <protection/>
    </xf>
    <xf numFmtId="172" fontId="41" fillId="55" borderId="33" xfId="250" applyNumberFormat="1" applyFont="1" applyFill="1" applyBorder="1" applyAlignment="1" applyProtection="1">
      <alignment horizontal="right"/>
      <protection/>
    </xf>
    <xf numFmtId="3" fontId="41" fillId="55" borderId="34" xfId="250" applyNumberFormat="1" applyFont="1" applyFill="1" applyBorder="1" applyAlignment="1" applyProtection="1">
      <alignment horizontal="left"/>
      <protection/>
    </xf>
    <xf numFmtId="0" fontId="2" fillId="55" borderId="0" xfId="227" applyFont="1" applyFill="1" applyProtection="1">
      <alignment/>
      <protection/>
    </xf>
    <xf numFmtId="173" fontId="2" fillId="0" borderId="33" xfId="227" applyNumberFormat="1" applyFont="1" applyFill="1" applyBorder="1" applyAlignment="1" applyProtection="1">
      <alignment horizontal="right"/>
      <protection/>
    </xf>
    <xf numFmtId="4" fontId="2" fillId="55" borderId="32" xfId="227" applyNumberFormat="1" applyFont="1" applyFill="1" applyBorder="1" applyAlignment="1" applyProtection="1">
      <alignment horizontal="right"/>
      <protection/>
    </xf>
    <xf numFmtId="4" fontId="2" fillId="55" borderId="33" xfId="227" applyNumberFormat="1" applyFont="1" applyFill="1" applyBorder="1" applyAlignment="1" applyProtection="1">
      <alignment horizontal="right"/>
      <protection/>
    </xf>
    <xf numFmtId="0" fontId="2" fillId="55" borderId="34" xfId="227" applyFont="1" applyFill="1" applyBorder="1" applyAlignment="1" applyProtection="1">
      <alignment horizontal="right"/>
      <protection/>
    </xf>
    <xf numFmtId="176" fontId="2" fillId="0" borderId="0" xfId="227" applyNumberFormat="1" applyFont="1" applyFill="1" applyAlignment="1" applyProtection="1">
      <alignment/>
      <protection/>
    </xf>
    <xf numFmtId="0" fontId="3" fillId="0" borderId="33" xfId="227" applyFont="1" applyFill="1" applyBorder="1" applyProtection="1">
      <alignment/>
      <protection/>
    </xf>
    <xf numFmtId="0" fontId="2" fillId="55" borderId="0" xfId="227" applyNumberFormat="1" applyFont="1" applyFill="1" applyAlignment="1" applyProtection="1">
      <alignment horizontal="left"/>
      <protection/>
    </xf>
    <xf numFmtId="173" fontId="2" fillId="0" borderId="34" xfId="227" applyNumberFormat="1" applyFont="1" applyFill="1" applyBorder="1" applyAlignment="1" applyProtection="1">
      <alignment horizontal="right"/>
      <protection/>
    </xf>
    <xf numFmtId="4" fontId="41" fillId="55" borderId="40" xfId="250" applyNumberFormat="1" applyFont="1" applyFill="1" applyBorder="1" applyAlignment="1" applyProtection="1">
      <alignment horizontal="right"/>
      <protection/>
    </xf>
    <xf numFmtId="0" fontId="2" fillId="0" borderId="33" xfId="227" applyFont="1" applyFill="1" applyBorder="1" applyAlignment="1" applyProtection="1">
      <alignment horizontal="left"/>
      <protection/>
    </xf>
    <xf numFmtId="4" fontId="2" fillId="0" borderId="0" xfId="227" applyNumberFormat="1" applyFont="1" applyFill="1" applyAlignment="1" applyProtection="1">
      <alignment/>
      <protection/>
    </xf>
    <xf numFmtId="0" fontId="42" fillId="0" borderId="32" xfId="227" applyFont="1" applyFill="1" applyBorder="1" applyProtection="1">
      <alignment/>
      <protection/>
    </xf>
    <xf numFmtId="0" fontId="42" fillId="0" borderId="33" xfId="227" applyFont="1" applyFill="1" applyBorder="1" applyProtection="1">
      <alignment/>
      <protection/>
    </xf>
    <xf numFmtId="0" fontId="42" fillId="0" borderId="0" xfId="227" applyFont="1" applyFill="1" applyProtection="1">
      <alignment/>
      <protection/>
    </xf>
    <xf numFmtId="0" fontId="2" fillId="0" borderId="34" xfId="227" applyFont="1" applyFill="1" applyBorder="1" applyAlignment="1" applyProtection="1">
      <alignment horizontal="left" indent="2"/>
      <protection/>
    </xf>
    <xf numFmtId="4" fontId="42" fillId="55" borderId="32" xfId="227" applyNumberFormat="1" applyFont="1" applyFill="1" applyBorder="1" applyAlignment="1" applyProtection="1">
      <alignment horizontal="right"/>
      <protection/>
    </xf>
    <xf numFmtId="10" fontId="42" fillId="55" borderId="39" xfId="175" applyNumberFormat="1" applyFont="1" applyFill="1" applyBorder="1" applyAlignment="1" applyProtection="1">
      <alignment horizontal="right"/>
      <protection/>
    </xf>
    <xf numFmtId="4" fontId="42" fillId="55" borderId="33" xfId="227" applyNumberFormat="1" applyFont="1" applyFill="1" applyBorder="1" applyAlignment="1" applyProtection="1">
      <alignment horizontal="right"/>
      <protection/>
    </xf>
    <xf numFmtId="4" fontId="42" fillId="55" borderId="40" xfId="227" applyNumberFormat="1" applyFont="1" applyFill="1" applyBorder="1" applyAlignment="1" applyProtection="1">
      <alignment horizontal="right"/>
      <protection/>
    </xf>
    <xf numFmtId="0" fontId="6" fillId="55" borderId="34" xfId="227" applyFont="1" applyFill="1" applyBorder="1" applyAlignment="1" applyProtection="1">
      <alignment horizontal="right"/>
      <protection/>
    </xf>
    <xf numFmtId="172" fontId="3" fillId="55" borderId="32" xfId="250" applyNumberFormat="1" applyFont="1" applyFill="1" applyBorder="1" applyAlignment="1" applyProtection="1">
      <alignment/>
      <protection/>
    </xf>
    <xf numFmtId="10" fontId="3" fillId="55" borderId="39" xfId="175" applyNumberFormat="1" applyFont="1" applyFill="1" applyBorder="1" applyAlignment="1" applyProtection="1">
      <alignment horizontal="right"/>
      <protection/>
    </xf>
    <xf numFmtId="172" fontId="3" fillId="55" borderId="33" xfId="250" applyNumberFormat="1" applyFont="1" applyFill="1" applyBorder="1" applyAlignment="1" applyProtection="1">
      <alignment/>
      <protection/>
    </xf>
    <xf numFmtId="172" fontId="3" fillId="55" borderId="40" xfId="250" applyNumberFormat="1" applyFont="1" applyFill="1" applyBorder="1" applyAlignment="1" applyProtection="1">
      <alignment/>
      <protection/>
    </xf>
    <xf numFmtId="0" fontId="43" fillId="0" borderId="33" xfId="227" applyFont="1" applyFill="1" applyBorder="1" applyAlignment="1" applyProtection="1">
      <alignment horizontal="left" wrapText="1"/>
      <protection/>
    </xf>
    <xf numFmtId="0" fontId="43" fillId="0" borderId="34" xfId="227" applyFont="1" applyFill="1" applyBorder="1" applyAlignment="1" applyProtection="1">
      <alignment horizontal="left" wrapText="1"/>
      <protection/>
    </xf>
    <xf numFmtId="0" fontId="2" fillId="0" borderId="0" xfId="227" applyFont="1" applyFill="1" applyAlignment="1" applyProtection="1">
      <alignment horizontal="center"/>
      <protection/>
    </xf>
    <xf numFmtId="172" fontId="3" fillId="55" borderId="32" xfId="227" applyNumberFormat="1" applyFont="1" applyFill="1" applyBorder="1" applyAlignment="1" applyProtection="1">
      <alignment horizontal="right"/>
      <protection/>
    </xf>
    <xf numFmtId="172" fontId="3" fillId="55" borderId="33" xfId="227" applyNumberFormat="1" applyFont="1" applyFill="1" applyBorder="1" applyAlignment="1" applyProtection="1">
      <alignment horizontal="right"/>
      <protection/>
    </xf>
    <xf numFmtId="172" fontId="3" fillId="55" borderId="40" xfId="227" applyNumberFormat="1" applyFont="1" applyFill="1" applyBorder="1" applyAlignment="1" applyProtection="1">
      <alignment horizontal="right"/>
      <protection/>
    </xf>
    <xf numFmtId="0" fontId="2" fillId="0" borderId="33" xfId="227" applyFont="1" applyFill="1" applyBorder="1" applyAlignment="1" applyProtection="1">
      <alignment horizontal="center"/>
      <protection/>
    </xf>
    <xf numFmtId="3" fontId="2" fillId="0" borderId="0" xfId="227" applyNumberFormat="1" applyFont="1" applyFill="1" applyAlignment="1" applyProtection="1">
      <alignment/>
      <protection/>
    </xf>
    <xf numFmtId="4" fontId="2" fillId="55" borderId="40" xfId="227" applyNumberFormat="1" applyFont="1" applyFill="1" applyBorder="1" applyAlignment="1" applyProtection="1">
      <alignment horizontal="right"/>
      <protection/>
    </xf>
    <xf numFmtId="0" fontId="2" fillId="0" borderId="33" xfId="227" applyFont="1" applyFill="1" applyBorder="1" applyAlignment="1" applyProtection="1">
      <alignment vertical="center"/>
      <protection/>
    </xf>
    <xf numFmtId="0" fontId="2" fillId="0" borderId="0" xfId="227" applyFont="1" applyFill="1" applyAlignment="1" applyProtection="1">
      <alignment horizontal="center" vertical="center"/>
      <protection/>
    </xf>
    <xf numFmtId="10" fontId="2" fillId="55" borderId="39" xfId="175" applyNumberFormat="1" applyFont="1" applyFill="1" applyBorder="1" applyAlignment="1" applyProtection="1">
      <alignment horizontal="right" vertical="center"/>
      <protection/>
    </xf>
    <xf numFmtId="172" fontId="2" fillId="55" borderId="40" xfId="250" applyNumberFormat="1" applyFont="1" applyFill="1" applyBorder="1" applyAlignment="1" applyProtection="1">
      <alignment vertical="center"/>
      <protection/>
    </xf>
    <xf numFmtId="0" fontId="2" fillId="0" borderId="32" xfId="227" applyFont="1" applyFill="1" applyBorder="1" applyAlignment="1" applyProtection="1">
      <alignment vertical="top"/>
      <protection/>
    </xf>
    <xf numFmtId="0" fontId="2" fillId="0" borderId="0" xfId="227" applyFont="1" applyFill="1" applyAlignment="1" applyProtection="1">
      <alignment vertical="center"/>
      <protection/>
    </xf>
    <xf numFmtId="0" fontId="2" fillId="0" borderId="0" xfId="227" applyFont="1" applyFill="1" applyAlignment="1" applyProtection="1">
      <alignment vertical="top"/>
      <protection/>
    </xf>
    <xf numFmtId="0" fontId="2" fillId="0" borderId="42" xfId="227" applyFont="1" applyFill="1" applyBorder="1" applyAlignment="1" applyProtection="1">
      <alignment vertical="top"/>
      <protection/>
    </xf>
    <xf numFmtId="0" fontId="2" fillId="0" borderId="43" xfId="227" applyFont="1" applyFill="1" applyBorder="1" applyAlignment="1" applyProtection="1">
      <alignment vertical="center"/>
      <protection/>
    </xf>
    <xf numFmtId="0" fontId="2" fillId="55" borderId="42" xfId="227" applyFont="1" applyFill="1" applyBorder="1" applyAlignment="1" applyProtection="1">
      <alignment vertical="top"/>
      <protection/>
    </xf>
    <xf numFmtId="0" fontId="6" fillId="55" borderId="43" xfId="227" applyFont="1" applyFill="1" applyBorder="1" applyAlignment="1" applyProtection="1">
      <alignment vertical="top"/>
      <protection/>
    </xf>
    <xf numFmtId="0" fontId="2" fillId="55" borderId="43" xfId="227" applyFont="1" applyFill="1" applyBorder="1" applyAlignment="1" applyProtection="1">
      <alignment vertical="top" wrapText="1"/>
      <protection/>
    </xf>
    <xf numFmtId="3" fontId="41" fillId="55" borderId="41" xfId="250" applyNumberFormat="1" applyFont="1" applyFill="1" applyBorder="1" applyAlignment="1" applyProtection="1">
      <alignment horizontal="left" vertical="top" indent="2"/>
      <protection/>
    </xf>
    <xf numFmtId="0" fontId="2" fillId="55" borderId="0" xfId="227" applyFont="1" applyFill="1" applyAlignment="1" applyProtection="1">
      <alignment vertical="top"/>
      <protection/>
    </xf>
    <xf numFmtId="4" fontId="41" fillId="55" borderId="42" xfId="250" applyNumberFormat="1" applyFont="1" applyFill="1" applyBorder="1" applyAlignment="1" applyProtection="1">
      <alignment horizontal="right" vertical="top"/>
      <protection/>
    </xf>
    <xf numFmtId="10" fontId="41" fillId="55" borderId="44" xfId="175" applyNumberFormat="1" applyFont="1" applyFill="1" applyBorder="1" applyAlignment="1" applyProtection="1">
      <alignment horizontal="right" vertical="top"/>
      <protection/>
    </xf>
    <xf numFmtId="4" fontId="41" fillId="55" borderId="43" xfId="250" applyNumberFormat="1" applyFont="1" applyFill="1" applyBorder="1" applyAlignment="1" applyProtection="1">
      <alignment horizontal="right" vertical="top"/>
      <protection/>
    </xf>
    <xf numFmtId="4" fontId="41" fillId="55" borderId="45" xfId="250" applyNumberFormat="1" applyFont="1" applyFill="1" applyBorder="1" applyAlignment="1" applyProtection="1">
      <alignment horizontal="right" vertical="top"/>
      <protection/>
    </xf>
    <xf numFmtId="3" fontId="41" fillId="55" borderId="41" xfId="250" applyNumberFormat="1" applyFont="1" applyFill="1" applyBorder="1" applyAlignment="1" applyProtection="1">
      <alignment horizontal="left" indent="2"/>
      <protection/>
    </xf>
    <xf numFmtId="4" fontId="41" fillId="55" borderId="42" xfId="250" applyNumberFormat="1" applyFont="1" applyFill="1" applyBorder="1" applyAlignment="1" applyProtection="1">
      <alignment horizontal="right"/>
      <protection/>
    </xf>
    <xf numFmtId="10" fontId="41" fillId="55" borderId="44" xfId="175" applyNumberFormat="1" applyFont="1" applyFill="1" applyBorder="1" applyAlignment="1" applyProtection="1">
      <alignment horizontal="right"/>
      <protection/>
    </xf>
    <xf numFmtId="4" fontId="41" fillId="55" borderId="43" xfId="250" applyNumberFormat="1" applyFont="1" applyFill="1" applyBorder="1" applyAlignment="1" applyProtection="1">
      <alignment horizontal="right"/>
      <protection/>
    </xf>
    <xf numFmtId="4" fontId="41" fillId="55" borderId="45" xfId="250" applyNumberFormat="1" applyFont="1" applyFill="1" applyBorder="1" applyAlignment="1" applyProtection="1">
      <alignment horizontal="right"/>
      <protection/>
    </xf>
    <xf numFmtId="0" fontId="37" fillId="0" borderId="27" xfId="227" applyFont="1" applyFill="1" applyBorder="1" applyProtection="1">
      <alignment/>
      <protection/>
    </xf>
    <xf numFmtId="0" fontId="3" fillId="0" borderId="29" xfId="227" applyFont="1" applyFill="1" applyBorder="1" applyProtection="1">
      <alignment/>
      <protection/>
    </xf>
    <xf numFmtId="0" fontId="38" fillId="0" borderId="29" xfId="227" applyFont="1" applyFill="1" applyBorder="1" applyProtection="1">
      <alignment/>
      <protection/>
    </xf>
    <xf numFmtId="0" fontId="38" fillId="0" borderId="46" xfId="227" applyFont="1" applyFill="1" applyBorder="1" applyAlignment="1" applyProtection="1">
      <alignment horizontal="right"/>
      <protection/>
    </xf>
    <xf numFmtId="0" fontId="38" fillId="0" borderId="0" xfId="227" applyFont="1" applyFill="1" applyAlignment="1" applyProtection="1">
      <alignment/>
      <protection/>
    </xf>
    <xf numFmtId="172" fontId="3" fillId="55" borderId="27" xfId="227" applyNumberFormat="1" applyFont="1" applyFill="1" applyBorder="1" applyAlignment="1" applyProtection="1">
      <alignment horizontal="right"/>
      <protection/>
    </xf>
    <xf numFmtId="10" fontId="3" fillId="55" borderId="28" xfId="175" applyNumberFormat="1" applyFont="1" applyFill="1" applyBorder="1" applyAlignment="1" applyProtection="1">
      <alignment horizontal="right"/>
      <protection/>
    </xf>
    <xf numFmtId="172" fontId="3" fillId="55" borderId="29" xfId="227" applyNumberFormat="1" applyFont="1" applyFill="1" applyBorder="1" applyAlignment="1" applyProtection="1">
      <alignment horizontal="right"/>
      <protection/>
    </xf>
    <xf numFmtId="172" fontId="3" fillId="55" borderId="30" xfId="227" applyNumberFormat="1" applyFont="1" applyFill="1" applyBorder="1" applyAlignment="1" applyProtection="1">
      <alignment horizontal="right"/>
      <protection/>
    </xf>
    <xf numFmtId="0" fontId="11" fillId="0" borderId="0" xfId="227" applyFont="1" applyFill="1" applyProtection="1">
      <alignment/>
      <protection/>
    </xf>
    <xf numFmtId="0" fontId="11" fillId="0" borderId="0" xfId="227" applyFont="1" applyFill="1" applyAlignment="1" applyProtection="1">
      <alignment horizontal="right"/>
      <protection/>
    </xf>
    <xf numFmtId="0" fontId="11" fillId="0" borderId="0" xfId="227" applyFont="1" applyFill="1" applyAlignment="1" applyProtection="1">
      <alignment/>
      <protection/>
    </xf>
    <xf numFmtId="0" fontId="38" fillId="0" borderId="0" xfId="227" applyFont="1" applyFill="1" applyAlignment="1" applyProtection="1">
      <alignment horizontal="left"/>
      <protection/>
    </xf>
    <xf numFmtId="0" fontId="38" fillId="0" borderId="0" xfId="227" applyFont="1" applyFill="1" applyAlignment="1" applyProtection="1">
      <alignment horizontal="right"/>
      <protection/>
    </xf>
    <xf numFmtId="0" fontId="41" fillId="0" borderId="0" xfId="227" applyFont="1" applyFill="1" applyProtection="1">
      <alignment/>
      <protection/>
    </xf>
    <xf numFmtId="172" fontId="41" fillId="0" borderId="0" xfId="227" applyNumberFormat="1" applyFont="1" applyFill="1" applyAlignment="1" applyProtection="1">
      <alignment/>
      <protection/>
    </xf>
    <xf numFmtId="172" fontId="2" fillId="59" borderId="32" xfId="250" applyNumberFormat="1" applyFont="1" applyFill="1" applyBorder="1" applyAlignment="1" applyProtection="1">
      <alignment/>
      <protection locked="0"/>
    </xf>
    <xf numFmtId="172" fontId="2" fillId="59" borderId="33" xfId="250" applyNumberFormat="1" applyFont="1" applyFill="1" applyBorder="1" applyAlignment="1" applyProtection="1">
      <alignment/>
      <protection locked="0"/>
    </xf>
    <xf numFmtId="172" fontId="2" fillId="59" borderId="32" xfId="250" applyNumberFormat="1" applyFont="1" applyFill="1" applyBorder="1" applyAlignment="1" applyProtection="1">
      <alignment vertical="center"/>
      <protection locked="0"/>
    </xf>
    <xf numFmtId="172" fontId="3" fillId="59" borderId="32" xfId="250" applyNumberFormat="1" applyFont="1" applyFill="1" applyBorder="1" applyAlignment="1" applyProtection="1">
      <alignment/>
      <protection locked="0"/>
    </xf>
    <xf numFmtId="172" fontId="3" fillId="59" borderId="33" xfId="250" applyNumberFormat="1" applyFont="1" applyFill="1" applyBorder="1" applyAlignment="1" applyProtection="1">
      <alignment/>
      <protection locked="0"/>
    </xf>
    <xf numFmtId="172" fontId="2" fillId="59" borderId="33" xfId="250" applyNumberFormat="1" applyFont="1" applyFill="1" applyBorder="1" applyAlignment="1" applyProtection="1">
      <alignment vertical="center"/>
      <protection locked="0"/>
    </xf>
    <xf numFmtId="0" fontId="36" fillId="55" borderId="22" xfId="239" applyFont="1" applyFill="1" applyBorder="1" applyAlignment="1" applyProtection="1">
      <alignment/>
      <protection/>
    </xf>
    <xf numFmtId="0" fontId="36" fillId="55" borderId="0" xfId="239" applyFont="1" applyFill="1" applyBorder="1" applyAlignment="1" applyProtection="1">
      <alignment/>
      <protection/>
    </xf>
    <xf numFmtId="4" fontId="44" fillId="55" borderId="0" xfId="239" applyNumberFormat="1" applyFont="1" applyFill="1" applyProtection="1">
      <alignment/>
      <protection/>
    </xf>
    <xf numFmtId="4" fontId="44" fillId="55" borderId="0" xfId="239" applyNumberFormat="1" applyFont="1" applyFill="1" applyBorder="1" applyProtection="1">
      <alignment/>
      <protection/>
    </xf>
    <xf numFmtId="0" fontId="44" fillId="55" borderId="0" xfId="239" applyFont="1" applyFill="1" applyProtection="1">
      <alignment/>
      <protection/>
    </xf>
    <xf numFmtId="0" fontId="11" fillId="55" borderId="0" xfId="239" applyFont="1" applyFill="1" applyBorder="1" applyProtection="1">
      <alignment/>
      <protection/>
    </xf>
    <xf numFmtId="4" fontId="45" fillId="55" borderId="0" xfId="239" applyNumberFormat="1" applyFont="1" applyFill="1" applyBorder="1" applyProtection="1">
      <alignment/>
      <protection/>
    </xf>
    <xf numFmtId="0" fontId="3" fillId="55" borderId="0" xfId="239" applyFont="1" applyFill="1" applyProtection="1">
      <alignment/>
      <protection/>
    </xf>
    <xf numFmtId="0" fontId="2" fillId="55" borderId="0" xfId="239" applyFont="1" applyFill="1" applyBorder="1" applyProtection="1">
      <alignment/>
      <protection/>
    </xf>
    <xf numFmtId="0" fontId="46" fillId="55" borderId="0" xfId="239" applyFont="1" applyFill="1" applyProtection="1">
      <alignment/>
      <protection/>
    </xf>
    <xf numFmtId="0" fontId="2" fillId="55" borderId="0" xfId="239" applyFont="1" applyFill="1" applyProtection="1">
      <alignment/>
      <protection/>
    </xf>
    <xf numFmtId="0" fontId="3" fillId="55" borderId="0" xfId="239" applyFont="1" applyFill="1" applyBorder="1" applyProtection="1">
      <alignment/>
      <protection/>
    </xf>
    <xf numFmtId="0" fontId="3" fillId="55" borderId="24" xfId="0" applyFont="1" applyFill="1" applyBorder="1" applyAlignment="1" applyProtection="1">
      <alignment/>
      <protection/>
    </xf>
    <xf numFmtId="0" fontId="3" fillId="55" borderId="25" xfId="0" applyFont="1" applyFill="1" applyBorder="1" applyAlignment="1" applyProtection="1">
      <alignment/>
      <protection/>
    </xf>
    <xf numFmtId="0" fontId="2" fillId="55" borderId="25" xfId="0" applyFont="1" applyFill="1" applyBorder="1" applyAlignment="1" applyProtection="1">
      <alignment/>
      <protection/>
    </xf>
    <xf numFmtId="10" fontId="3" fillId="55" borderId="47" xfId="0" applyNumberFormat="1" applyFont="1" applyFill="1" applyBorder="1" applyAlignment="1" applyProtection="1">
      <alignment horizontal="center" vertical="center"/>
      <protection/>
    </xf>
    <xf numFmtId="0" fontId="3" fillId="55" borderId="0" xfId="0" applyNumberFormat="1" applyFont="1" applyFill="1" applyBorder="1" applyAlignment="1" applyProtection="1">
      <alignment vertical="center"/>
      <protection/>
    </xf>
    <xf numFmtId="0" fontId="3" fillId="55" borderId="22" xfId="0" applyFont="1" applyFill="1" applyBorder="1" applyAlignment="1" applyProtection="1">
      <alignment/>
      <protection/>
    </xf>
    <xf numFmtId="0" fontId="3" fillId="55" borderId="0" xfId="0" applyFont="1" applyFill="1" applyBorder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4" fontId="2" fillId="55" borderId="0" xfId="0" applyNumberFormat="1" applyFont="1" applyFill="1" applyBorder="1" applyAlignment="1" applyProtection="1">
      <alignment/>
      <protection/>
    </xf>
    <xf numFmtId="0" fontId="2" fillId="55" borderId="31" xfId="0" applyFont="1" applyFill="1" applyBorder="1" applyAlignment="1" applyProtection="1">
      <alignment/>
      <protection/>
    </xf>
    <xf numFmtId="0" fontId="3" fillId="55" borderId="23" xfId="0" applyFont="1" applyFill="1" applyBorder="1" applyAlignment="1" applyProtection="1">
      <alignment horizontal="center" vertical="center"/>
      <protection/>
    </xf>
    <xf numFmtId="0" fontId="3" fillId="55" borderId="47" xfId="0" applyFont="1" applyFill="1" applyBorder="1" applyAlignment="1" applyProtection="1">
      <alignment horizontal="center" vertical="center"/>
      <protection/>
    </xf>
    <xf numFmtId="0" fontId="3" fillId="55" borderId="46" xfId="0" applyFont="1" applyFill="1" applyBorder="1" applyAlignment="1" applyProtection="1">
      <alignment horizontal="center" vertical="center"/>
      <protection/>
    </xf>
    <xf numFmtId="4" fontId="2" fillId="55" borderId="0" xfId="0" applyNumberFormat="1" applyFont="1" applyFill="1" applyAlignment="1" applyProtection="1">
      <alignment/>
      <protection/>
    </xf>
    <xf numFmtId="0" fontId="3" fillId="55" borderId="48" xfId="0" applyFont="1" applyFill="1" applyBorder="1" applyAlignment="1" applyProtection="1">
      <alignment/>
      <protection/>
    </xf>
    <xf numFmtId="0" fontId="3" fillId="55" borderId="49" xfId="0" applyFont="1" applyFill="1" applyBorder="1" applyAlignment="1" applyProtection="1">
      <alignment/>
      <protection/>
    </xf>
    <xf numFmtId="0" fontId="2" fillId="55" borderId="49" xfId="0" applyFont="1" applyFill="1" applyBorder="1" applyAlignment="1" applyProtection="1">
      <alignment/>
      <protection/>
    </xf>
    <xf numFmtId="0" fontId="2" fillId="55" borderId="50" xfId="0" applyFont="1" applyFill="1" applyBorder="1" applyAlignment="1" applyProtection="1">
      <alignment/>
      <protection/>
    </xf>
    <xf numFmtId="0" fontId="3" fillId="55" borderId="51" xfId="0" applyFont="1" applyFill="1" applyBorder="1" applyAlignment="1" applyProtection="1">
      <alignment/>
      <protection/>
    </xf>
    <xf numFmtId="0" fontId="47" fillId="55" borderId="52" xfId="0" applyFont="1" applyFill="1" applyBorder="1" applyAlignment="1" applyProtection="1">
      <alignment/>
      <protection/>
    </xf>
    <xf numFmtId="0" fontId="3" fillId="55" borderId="52" xfId="0" applyFont="1" applyFill="1" applyBorder="1" applyAlignment="1" applyProtection="1">
      <alignment/>
      <protection/>
    </xf>
    <xf numFmtId="0" fontId="2" fillId="55" borderId="52" xfId="0" applyFont="1" applyFill="1" applyBorder="1" applyAlignment="1" applyProtection="1">
      <alignment/>
      <protection/>
    </xf>
    <xf numFmtId="3" fontId="48" fillId="55" borderId="53" xfId="0" applyNumberFormat="1" applyFont="1" applyFill="1" applyBorder="1" applyAlignment="1" applyProtection="1">
      <alignment horizontal="right"/>
      <protection/>
    </xf>
    <xf numFmtId="4" fontId="48" fillId="55" borderId="53" xfId="0" applyNumberFormat="1" applyFont="1" applyFill="1" applyBorder="1" applyAlignment="1" applyProtection="1">
      <alignment horizontal="right"/>
      <protection/>
    </xf>
    <xf numFmtId="4" fontId="48" fillId="55" borderId="47" xfId="0" applyNumberFormat="1" applyFont="1" applyFill="1" applyBorder="1" applyAlignment="1" applyProtection="1">
      <alignment horizontal="right"/>
      <protection/>
    </xf>
    <xf numFmtId="10" fontId="48" fillId="55" borderId="53" xfId="175" applyNumberFormat="1" applyFont="1" applyFill="1" applyBorder="1" applyAlignment="1" applyProtection="1">
      <alignment horizontal="right"/>
      <protection/>
    </xf>
    <xf numFmtId="0" fontId="3" fillId="55" borderId="54" xfId="0" applyFont="1" applyFill="1" applyBorder="1" applyAlignment="1" applyProtection="1">
      <alignment/>
      <protection/>
    </xf>
    <xf numFmtId="0" fontId="3" fillId="55" borderId="55" xfId="0" applyFont="1" applyFill="1" applyBorder="1" applyAlignment="1" applyProtection="1">
      <alignment/>
      <protection/>
    </xf>
    <xf numFmtId="172" fontId="3" fillId="55" borderId="56" xfId="0" applyNumberFormat="1" applyFont="1" applyFill="1" applyBorder="1" applyAlignment="1" applyProtection="1">
      <alignment horizontal="right"/>
      <protection/>
    </xf>
    <xf numFmtId="172" fontId="3" fillId="55" borderId="47" xfId="0" applyNumberFormat="1" applyFont="1" applyFill="1" applyBorder="1" applyAlignment="1" applyProtection="1">
      <alignment horizontal="right"/>
      <protection/>
    </xf>
    <xf numFmtId="10" fontId="3" fillId="55" borderId="56" xfId="175" applyNumberFormat="1" applyFont="1" applyFill="1" applyBorder="1" applyAlignment="1" applyProtection="1">
      <alignment horizontal="right"/>
      <protection/>
    </xf>
    <xf numFmtId="0" fontId="3" fillId="55" borderId="56" xfId="175" applyNumberFormat="1" applyFont="1" applyFill="1" applyBorder="1" applyAlignment="1" applyProtection="1">
      <alignment horizontal="right"/>
      <protection/>
    </xf>
    <xf numFmtId="0" fontId="3" fillId="55" borderId="55" xfId="0" applyFont="1" applyFill="1" applyBorder="1" applyAlignment="1" applyProtection="1" quotePrefix="1">
      <alignment/>
      <protection/>
    </xf>
    <xf numFmtId="3" fontId="48" fillId="55" borderId="56" xfId="0" applyNumberFormat="1" applyFont="1" applyFill="1" applyBorder="1" applyAlignment="1" applyProtection="1">
      <alignment horizontal="right"/>
      <protection/>
    </xf>
    <xf numFmtId="4" fontId="48" fillId="55" borderId="56" xfId="0" applyNumberFormat="1" applyFont="1" applyFill="1" applyBorder="1" applyAlignment="1" applyProtection="1">
      <alignment horizontal="right"/>
      <protection/>
    </xf>
    <xf numFmtId="10" fontId="48" fillId="55" borderId="56" xfId="175" applyNumberFormat="1" applyFont="1" applyFill="1" applyBorder="1" applyAlignment="1" applyProtection="1">
      <alignment horizontal="right"/>
      <protection/>
    </xf>
    <xf numFmtId="0" fontId="2" fillId="55" borderId="55" xfId="0" applyFont="1" applyFill="1" applyBorder="1" applyAlignment="1" applyProtection="1">
      <alignment/>
      <protection/>
    </xf>
    <xf numFmtId="3" fontId="3" fillId="55" borderId="56" xfId="0" applyNumberFormat="1" applyFont="1" applyFill="1" applyBorder="1" applyAlignment="1" applyProtection="1">
      <alignment horizontal="right"/>
      <protection/>
    </xf>
    <xf numFmtId="4" fontId="3" fillId="55" borderId="56" xfId="0" applyNumberFormat="1" applyFont="1" applyFill="1" applyBorder="1" applyAlignment="1" applyProtection="1">
      <alignment horizontal="right"/>
      <protection/>
    </xf>
    <xf numFmtId="4" fontId="3" fillId="55" borderId="47" xfId="0" applyNumberFormat="1" applyFont="1" applyFill="1" applyBorder="1" applyAlignment="1" applyProtection="1">
      <alignment horizontal="right"/>
      <protection/>
    </xf>
    <xf numFmtId="0" fontId="2" fillId="55" borderId="0" xfId="0" applyFont="1" applyFill="1" applyAlignment="1" applyProtection="1">
      <alignment/>
      <protection/>
    </xf>
    <xf numFmtId="3" fontId="49" fillId="55" borderId="56" xfId="0" applyNumberFormat="1" applyFont="1" applyFill="1" applyBorder="1" applyAlignment="1" applyProtection="1">
      <alignment horizontal="right"/>
      <protection/>
    </xf>
    <xf numFmtId="3" fontId="49" fillId="55" borderId="47" xfId="0" applyNumberFormat="1" applyFont="1" applyFill="1" applyBorder="1" applyAlignment="1" applyProtection="1">
      <alignment horizontal="right"/>
      <protection/>
    </xf>
    <xf numFmtId="10" fontId="49" fillId="55" borderId="56" xfId="175" applyNumberFormat="1" applyFont="1" applyFill="1" applyBorder="1" applyAlignment="1" applyProtection="1">
      <alignment horizontal="right"/>
      <protection/>
    </xf>
    <xf numFmtId="0" fontId="3" fillId="55" borderId="57" xfId="0" applyFont="1" applyFill="1" applyBorder="1" applyAlignment="1" applyProtection="1">
      <alignment/>
      <protection/>
    </xf>
    <xf numFmtId="0" fontId="3" fillId="55" borderId="58" xfId="0" applyFont="1" applyFill="1" applyBorder="1" applyAlignment="1" applyProtection="1">
      <alignment/>
      <protection/>
    </xf>
    <xf numFmtId="0" fontId="3" fillId="55" borderId="58" xfId="0" applyFont="1" applyFill="1" applyBorder="1" applyAlignment="1" applyProtection="1" quotePrefix="1">
      <alignment/>
      <protection/>
    </xf>
    <xf numFmtId="0" fontId="2" fillId="55" borderId="58" xfId="0" applyFont="1" applyFill="1" applyBorder="1" applyAlignment="1" applyProtection="1">
      <alignment/>
      <protection/>
    </xf>
    <xf numFmtId="3" fontId="3" fillId="55" borderId="59" xfId="0" applyNumberFormat="1" applyFont="1" applyFill="1" applyBorder="1" applyAlignment="1" applyProtection="1">
      <alignment horizontal="right"/>
      <protection/>
    </xf>
    <xf numFmtId="3" fontId="48" fillId="55" borderId="59" xfId="0" applyNumberFormat="1" applyFont="1" applyFill="1" applyBorder="1" applyAlignment="1" applyProtection="1">
      <alignment horizontal="right"/>
      <protection/>
    </xf>
    <xf numFmtId="3" fontId="49" fillId="55" borderId="59" xfId="0" applyNumberFormat="1" applyFont="1" applyFill="1" applyBorder="1" applyAlignment="1" applyProtection="1">
      <alignment horizontal="right"/>
      <protection/>
    </xf>
    <xf numFmtId="10" fontId="49" fillId="55" borderId="59" xfId="175" applyNumberFormat="1" applyFont="1" applyFill="1" applyBorder="1" applyAlignment="1" applyProtection="1">
      <alignment horizontal="right"/>
      <protection/>
    </xf>
    <xf numFmtId="4" fontId="48" fillId="55" borderId="59" xfId="0" applyNumberFormat="1" applyFont="1" applyFill="1" applyBorder="1" applyAlignment="1" applyProtection="1">
      <alignment horizontal="right"/>
      <protection/>
    </xf>
    <xf numFmtId="10" fontId="48" fillId="55" borderId="59" xfId="175" applyNumberFormat="1" applyFont="1" applyFill="1" applyBorder="1" applyAlignment="1" applyProtection="1">
      <alignment horizontal="right"/>
      <protection/>
    </xf>
    <xf numFmtId="0" fontId="3" fillId="55" borderId="27" xfId="0" applyFont="1" applyFill="1" applyBorder="1" applyAlignment="1" applyProtection="1">
      <alignment/>
      <protection/>
    </xf>
    <xf numFmtId="0" fontId="3" fillId="55" borderId="29" xfId="0" applyFont="1" applyFill="1" applyBorder="1" applyAlignment="1" applyProtection="1">
      <alignment/>
      <protection/>
    </xf>
    <xf numFmtId="0" fontId="2" fillId="55" borderId="29" xfId="0" applyFont="1" applyFill="1" applyBorder="1" applyAlignment="1" applyProtection="1">
      <alignment/>
      <protection/>
    </xf>
    <xf numFmtId="3" fontId="3" fillId="55" borderId="27" xfId="0" applyNumberFormat="1" applyFont="1" applyFill="1" applyBorder="1" applyAlignment="1" applyProtection="1">
      <alignment horizontal="right"/>
      <protection/>
    </xf>
    <xf numFmtId="3" fontId="3" fillId="55" borderId="23" xfId="0" applyNumberFormat="1" applyFont="1" applyFill="1" applyBorder="1" applyAlignment="1" applyProtection="1">
      <alignment horizontal="right"/>
      <protection/>
    </xf>
    <xf numFmtId="3" fontId="3" fillId="55" borderId="47" xfId="0" applyNumberFormat="1" applyFont="1" applyFill="1" applyBorder="1" applyAlignment="1" applyProtection="1">
      <alignment horizontal="right"/>
      <protection/>
    </xf>
    <xf numFmtId="10" fontId="3" fillId="55" borderId="23" xfId="175" applyNumberFormat="1" applyFont="1" applyFill="1" applyBorder="1" applyAlignment="1" applyProtection="1">
      <alignment horizontal="right"/>
      <protection/>
    </xf>
    <xf numFmtId="3" fontId="3" fillId="55" borderId="22" xfId="0" applyNumberFormat="1" applyFont="1" applyFill="1" applyBorder="1" applyAlignment="1" applyProtection="1">
      <alignment horizontal="right"/>
      <protection/>
    </xf>
    <xf numFmtId="10" fontId="48" fillId="55" borderId="47" xfId="175" applyNumberFormat="1" applyFont="1" applyFill="1" applyBorder="1" applyAlignment="1" applyProtection="1">
      <alignment horizontal="right"/>
      <protection/>
    </xf>
    <xf numFmtId="172" fontId="36" fillId="55" borderId="47" xfId="0" applyNumberFormat="1" applyFont="1" applyFill="1" applyBorder="1" applyAlignment="1" applyProtection="1">
      <alignment horizontal="right"/>
      <protection/>
    </xf>
    <xf numFmtId="10" fontId="36" fillId="55" borderId="47" xfId="175" applyNumberFormat="1" applyFont="1" applyFill="1" applyBorder="1" applyAlignment="1" applyProtection="1">
      <alignment horizontal="right"/>
      <protection/>
    </xf>
    <xf numFmtId="3" fontId="3" fillId="55" borderId="48" xfId="0" applyNumberFormat="1" applyFont="1" applyFill="1" applyBorder="1" applyAlignment="1" applyProtection="1">
      <alignment horizontal="right"/>
      <protection/>
    </xf>
    <xf numFmtId="4" fontId="48" fillId="55" borderId="60" xfId="0" applyNumberFormat="1" applyFont="1" applyFill="1" applyBorder="1" applyAlignment="1" applyProtection="1">
      <alignment horizontal="right"/>
      <protection/>
    </xf>
    <xf numFmtId="10" fontId="48" fillId="55" borderId="60" xfId="175" applyNumberFormat="1" applyFont="1" applyFill="1" applyBorder="1" applyAlignment="1" applyProtection="1">
      <alignment horizontal="right"/>
      <protection/>
    </xf>
    <xf numFmtId="0" fontId="41" fillId="55" borderId="0" xfId="0" applyFont="1" applyFill="1" applyBorder="1" applyAlignment="1" applyProtection="1">
      <alignment/>
      <protection/>
    </xf>
    <xf numFmtId="0" fontId="41" fillId="55" borderId="0" xfId="0" applyFont="1" applyFill="1" applyBorder="1" applyAlignment="1" applyProtection="1">
      <alignment horizontal="right"/>
      <protection/>
    </xf>
    <xf numFmtId="3" fontId="41" fillId="55" borderId="0" xfId="0" applyNumberFormat="1" applyFont="1" applyFill="1" applyBorder="1" applyAlignment="1" applyProtection="1">
      <alignment horizontal="right"/>
      <protection/>
    </xf>
    <xf numFmtId="4" fontId="52" fillId="55" borderId="0" xfId="0" applyNumberFormat="1" applyFont="1" applyFill="1" applyBorder="1" applyAlignment="1" applyProtection="1">
      <alignment horizontal="right"/>
      <protection/>
    </xf>
    <xf numFmtId="0" fontId="107" fillId="55" borderId="0" xfId="0" applyFont="1" applyFill="1" applyAlignment="1" applyProtection="1">
      <alignment/>
      <protection/>
    </xf>
    <xf numFmtId="4" fontId="41" fillId="55" borderId="0" xfId="0" applyNumberFormat="1" applyFont="1" applyFill="1" applyBorder="1" applyAlignment="1" applyProtection="1">
      <alignment horizontal="right"/>
      <protection/>
    </xf>
    <xf numFmtId="0" fontId="47" fillId="55" borderId="0" xfId="0" applyFont="1" applyFill="1" applyBorder="1" applyAlignment="1" applyProtection="1">
      <alignment/>
      <protection/>
    </xf>
    <xf numFmtId="3" fontId="47" fillId="55" borderId="0" xfId="0" applyNumberFormat="1" applyFont="1" applyFill="1" applyBorder="1" applyAlignment="1" applyProtection="1">
      <alignment horizontal="right"/>
      <protection/>
    </xf>
    <xf numFmtId="4" fontId="51" fillId="55" borderId="0" xfId="0" applyNumberFormat="1" applyFont="1" applyFill="1" applyBorder="1" applyAlignment="1" applyProtection="1">
      <alignment horizontal="right"/>
      <protection/>
    </xf>
    <xf numFmtId="0" fontId="77" fillId="55" borderId="0" xfId="0" applyFont="1" applyFill="1" applyAlignment="1" applyProtection="1">
      <alignment/>
      <protection/>
    </xf>
    <xf numFmtId="4" fontId="0" fillId="55" borderId="0" xfId="0" applyNumberFormat="1" applyFill="1" applyAlignment="1" applyProtection="1">
      <alignment/>
      <protection/>
    </xf>
    <xf numFmtId="0" fontId="3" fillId="55" borderId="0" xfId="0" applyFont="1" applyFill="1" applyAlignment="1" applyProtection="1">
      <alignment/>
      <protection/>
    </xf>
    <xf numFmtId="4" fontId="0" fillId="55" borderId="0" xfId="0" applyNumberFormat="1" applyFill="1" applyBorder="1" applyAlignment="1" applyProtection="1">
      <alignment/>
      <protection/>
    </xf>
    <xf numFmtId="3" fontId="3" fillId="55" borderId="24" xfId="0" applyNumberFormat="1" applyFont="1" applyFill="1" applyBorder="1" applyAlignment="1" applyProtection="1">
      <alignment horizontal="right"/>
      <protection/>
    </xf>
    <xf numFmtId="4" fontId="48" fillId="55" borderId="61" xfId="0" applyNumberFormat="1" applyFont="1" applyFill="1" applyBorder="1" applyAlignment="1" applyProtection="1">
      <alignment horizontal="right"/>
      <protection/>
    </xf>
    <xf numFmtId="0" fontId="0" fillId="55" borderId="0" xfId="0" applyFill="1" applyBorder="1" applyAlignment="1" applyProtection="1">
      <alignment/>
      <protection/>
    </xf>
    <xf numFmtId="0" fontId="3" fillId="55" borderId="54" xfId="0" applyFont="1" applyFill="1" applyBorder="1" applyAlignment="1" applyProtection="1">
      <alignment vertical="center"/>
      <protection/>
    </xf>
    <xf numFmtId="0" fontId="3" fillId="55" borderId="55" xfId="0" applyFont="1" applyFill="1" applyBorder="1" applyAlignment="1" applyProtection="1">
      <alignment vertical="center"/>
      <protection/>
    </xf>
    <xf numFmtId="172" fontId="3" fillId="55" borderId="56" xfId="0" applyNumberFormat="1" applyFont="1" applyFill="1" applyBorder="1" applyAlignment="1" applyProtection="1">
      <alignment horizontal="right" vertical="center"/>
      <protection/>
    </xf>
    <xf numFmtId="172" fontId="3" fillId="55" borderId="47" xfId="0" applyNumberFormat="1" applyFont="1" applyFill="1" applyBorder="1" applyAlignment="1" applyProtection="1">
      <alignment horizontal="right" vertical="center"/>
      <protection/>
    </xf>
    <xf numFmtId="10" fontId="3" fillId="55" borderId="56" xfId="175" applyNumberFormat="1" applyFont="1" applyFill="1" applyBorder="1" applyAlignment="1" applyProtection="1">
      <alignment horizontal="right" vertical="center"/>
      <protection/>
    </xf>
    <xf numFmtId="0" fontId="0" fillId="55" borderId="0" xfId="0" applyFill="1" applyAlignment="1" applyProtection="1">
      <alignment vertical="center"/>
      <protection/>
    </xf>
    <xf numFmtId="172" fontId="2" fillId="59" borderId="56" xfId="250" applyNumberFormat="1" applyFont="1" applyFill="1" applyBorder="1" applyAlignment="1" applyProtection="1">
      <alignment/>
      <protection locked="0"/>
    </xf>
    <xf numFmtId="172" fontId="2" fillId="59" borderId="56" xfId="250" applyNumberFormat="1" applyFont="1" applyFill="1" applyBorder="1" applyAlignment="1" applyProtection="1">
      <alignment vertical="center"/>
      <protection locked="0"/>
    </xf>
    <xf numFmtId="172" fontId="3" fillId="59" borderId="56" xfId="250" applyNumberFormat="1" applyFont="1" applyFill="1" applyBorder="1" applyAlignment="1" applyProtection="1">
      <alignment/>
      <protection locked="0"/>
    </xf>
    <xf numFmtId="0" fontId="34" fillId="55" borderId="22" xfId="239" applyFont="1" applyFill="1" applyBorder="1" applyAlignment="1" applyProtection="1">
      <alignment/>
      <protection/>
    </xf>
    <xf numFmtId="0" fontId="34" fillId="55" borderId="0" xfId="239" applyFont="1" applyFill="1" applyBorder="1" applyAlignment="1" applyProtection="1">
      <alignment/>
      <protection/>
    </xf>
    <xf numFmtId="0" fontId="38" fillId="55" borderId="0" xfId="227" applyFont="1" applyFill="1" applyProtection="1">
      <alignment/>
      <protection/>
    </xf>
    <xf numFmtId="0" fontId="34" fillId="55" borderId="22" xfId="239" applyFont="1" applyFill="1" applyBorder="1" applyAlignment="1" applyProtection="1">
      <alignment/>
      <protection locked="0"/>
    </xf>
    <xf numFmtId="0" fontId="34" fillId="55" borderId="0" xfId="239" applyFont="1" applyFill="1" applyBorder="1" applyAlignment="1" applyProtection="1">
      <alignment/>
      <protection locked="0"/>
    </xf>
    <xf numFmtId="0" fontId="35" fillId="55" borderId="0" xfId="227" applyFont="1" applyFill="1" applyProtection="1">
      <alignment/>
      <protection locked="0"/>
    </xf>
    <xf numFmtId="0" fontId="108" fillId="55" borderId="0" xfId="239" applyFont="1" applyFill="1" applyProtection="1">
      <alignment/>
      <protection locked="0"/>
    </xf>
    <xf numFmtId="0" fontId="108" fillId="55" borderId="0" xfId="239" applyFont="1" applyFill="1" applyAlignment="1" applyProtection="1">
      <alignment horizontal="right"/>
      <protection locked="0"/>
    </xf>
    <xf numFmtId="0" fontId="11" fillId="55" borderId="0" xfId="227" applyFont="1" applyFill="1" applyProtection="1">
      <alignment/>
      <protection locked="0"/>
    </xf>
    <xf numFmtId="0" fontId="49" fillId="55" borderId="0" xfId="239" applyFont="1" applyFill="1" applyProtection="1">
      <alignment/>
      <protection locked="0"/>
    </xf>
    <xf numFmtId="0" fontId="38" fillId="55" borderId="0" xfId="239" applyFont="1" applyFill="1" applyProtection="1">
      <alignment/>
      <protection locked="0"/>
    </xf>
    <xf numFmtId="4" fontId="45" fillId="55" borderId="0" xfId="239" applyNumberFormat="1" applyFont="1" applyFill="1" applyProtection="1">
      <alignment/>
      <protection locked="0"/>
    </xf>
    <xf numFmtId="0" fontId="45" fillId="55" borderId="0" xfId="239" applyFont="1" applyFill="1" applyProtection="1">
      <alignment/>
      <protection locked="0"/>
    </xf>
    <xf numFmtId="0" fontId="0" fillId="55" borderId="0" xfId="0" applyFill="1" applyAlignment="1" applyProtection="1">
      <alignment/>
      <protection locked="0"/>
    </xf>
    <xf numFmtId="0" fontId="3" fillId="0" borderId="0" xfId="227" applyFont="1" applyFill="1" applyProtection="1">
      <alignment/>
      <protection locked="0"/>
    </xf>
    <xf numFmtId="0" fontId="3" fillId="0" borderId="0" xfId="222" applyFont="1" applyFill="1" applyProtection="1">
      <alignment/>
      <protection locked="0"/>
    </xf>
    <xf numFmtId="0" fontId="2" fillId="0" borderId="0" xfId="227" applyFill="1" applyProtection="1">
      <alignment/>
      <protection locked="0"/>
    </xf>
    <xf numFmtId="0" fontId="2" fillId="0" borderId="0" xfId="227" applyFill="1" applyAlignment="1" applyProtection="1">
      <alignment horizontal="right"/>
      <protection locked="0"/>
    </xf>
    <xf numFmtId="0" fontId="2" fillId="0" borderId="0" xfId="227" applyFill="1" applyBorder="1" applyProtection="1">
      <alignment/>
      <protection locked="0"/>
    </xf>
    <xf numFmtId="0" fontId="36" fillId="0" borderId="24" xfId="227" applyFont="1" applyFill="1" applyBorder="1" applyProtection="1">
      <alignment/>
      <protection locked="0"/>
    </xf>
    <xf numFmtId="0" fontId="36" fillId="0" borderId="25" xfId="227" applyFont="1" applyFill="1" applyBorder="1" applyProtection="1">
      <alignment/>
      <protection locked="0"/>
    </xf>
    <xf numFmtId="0" fontId="36" fillId="0" borderId="26" xfId="227" applyFont="1" applyFill="1" applyBorder="1" applyAlignment="1" applyProtection="1">
      <alignment horizontal="right"/>
      <protection locked="0"/>
    </xf>
    <xf numFmtId="0" fontId="36" fillId="0" borderId="61" xfId="227" applyFont="1" applyFill="1" applyBorder="1" applyAlignment="1" applyProtection="1">
      <alignment horizontal="right"/>
      <protection locked="0"/>
    </xf>
    <xf numFmtId="0" fontId="36" fillId="0" borderId="0" xfId="227" applyFont="1" applyFill="1" applyBorder="1" applyAlignment="1" applyProtection="1">
      <alignment horizontal="right"/>
      <protection locked="0"/>
    </xf>
    <xf numFmtId="0" fontId="36" fillId="0" borderId="0" xfId="227" applyFont="1" applyFill="1" applyProtection="1">
      <alignment/>
      <protection locked="0"/>
    </xf>
    <xf numFmtId="0" fontId="36" fillId="0" borderId="22" xfId="227" applyFont="1" applyFill="1" applyBorder="1" applyAlignment="1" applyProtection="1">
      <alignment/>
      <protection locked="0"/>
    </xf>
    <xf numFmtId="0" fontId="36" fillId="0" borderId="0" xfId="227" applyFont="1" applyFill="1" applyBorder="1" applyAlignment="1" applyProtection="1">
      <alignment/>
      <protection locked="0"/>
    </xf>
    <xf numFmtId="0" fontId="37" fillId="0" borderId="22" xfId="227" applyFont="1" applyFill="1" applyBorder="1" applyProtection="1">
      <alignment/>
      <protection locked="0"/>
    </xf>
    <xf numFmtId="0" fontId="38" fillId="0" borderId="0" xfId="227" applyFont="1" applyFill="1" applyBorder="1" applyProtection="1">
      <alignment/>
      <protection locked="0"/>
    </xf>
    <xf numFmtId="0" fontId="38" fillId="0" borderId="31" xfId="227" applyFont="1" applyFill="1" applyBorder="1" applyAlignment="1" applyProtection="1">
      <alignment horizontal="right"/>
      <protection locked="0"/>
    </xf>
    <xf numFmtId="0" fontId="38" fillId="0" borderId="47" xfId="227" applyFont="1" applyFill="1" applyBorder="1" applyAlignment="1" applyProtection="1">
      <alignment horizontal="right"/>
      <protection locked="0"/>
    </xf>
    <xf numFmtId="0" fontId="38" fillId="0" borderId="0" xfId="227" applyFont="1" applyFill="1" applyBorder="1" applyAlignment="1" applyProtection="1">
      <alignment horizontal="right"/>
      <protection locked="0"/>
    </xf>
    <xf numFmtId="0" fontId="38" fillId="0" borderId="0" xfId="227" applyFont="1" applyFill="1" applyProtection="1">
      <alignment/>
      <protection locked="0"/>
    </xf>
    <xf numFmtId="0" fontId="38" fillId="0" borderId="22" xfId="227" applyFont="1" applyFill="1" applyBorder="1" applyAlignment="1" applyProtection="1" quotePrefix="1">
      <alignment/>
      <protection locked="0"/>
    </xf>
    <xf numFmtId="0" fontId="38" fillId="0" borderId="0" xfId="227" applyFont="1" applyFill="1" applyBorder="1" applyAlignment="1" applyProtection="1" quotePrefix="1">
      <alignment/>
      <protection locked="0"/>
    </xf>
    <xf numFmtId="0" fontId="6" fillId="0" borderId="22" xfId="227" applyFont="1" applyFill="1" applyBorder="1" applyProtection="1">
      <alignment/>
      <protection locked="0"/>
    </xf>
    <xf numFmtId="0" fontId="3" fillId="0" borderId="0" xfId="227" applyFont="1" applyFill="1" applyBorder="1" applyProtection="1">
      <alignment/>
      <protection locked="0"/>
    </xf>
    <xf numFmtId="0" fontId="3" fillId="0" borderId="31" xfId="227" applyFont="1" applyFill="1" applyBorder="1" applyAlignment="1" applyProtection="1">
      <alignment horizontal="right"/>
      <protection locked="0"/>
    </xf>
    <xf numFmtId="0" fontId="3" fillId="0" borderId="31" xfId="227" applyFont="1" applyFill="1" applyBorder="1" applyAlignment="1" applyProtection="1">
      <alignment horizontal="center" vertical="center"/>
      <protection locked="0"/>
    </xf>
    <xf numFmtId="0" fontId="3" fillId="0" borderId="47" xfId="227" applyFont="1" applyFill="1" applyBorder="1" applyAlignment="1" applyProtection="1">
      <alignment horizontal="center" vertical="center"/>
      <protection locked="0"/>
    </xf>
    <xf numFmtId="0" fontId="3" fillId="0" borderId="0" xfId="227" applyFont="1" applyFill="1" applyBorder="1" applyAlignment="1" applyProtection="1">
      <alignment horizontal="right"/>
      <protection locked="0"/>
    </xf>
    <xf numFmtId="0" fontId="3" fillId="0" borderId="0" xfId="227" applyFont="1" applyFill="1" applyAlignment="1" applyProtection="1">
      <alignment horizontal="right" vertical="center"/>
      <protection locked="0"/>
    </xf>
    <xf numFmtId="0" fontId="3" fillId="0" borderId="24" xfId="227" applyFont="1" applyFill="1" applyBorder="1" applyAlignment="1" applyProtection="1">
      <alignment horizontal="center" vertical="center"/>
      <protection locked="0"/>
    </xf>
    <xf numFmtId="0" fontId="3" fillId="0" borderId="30" xfId="227" applyFont="1" applyFill="1" applyBorder="1" applyAlignment="1" applyProtection="1">
      <alignment horizontal="center" vertical="center"/>
      <protection locked="0"/>
    </xf>
    <xf numFmtId="0" fontId="3" fillId="0" borderId="0" xfId="227" applyFont="1" applyFill="1" applyAlignment="1" applyProtection="1">
      <alignment vertical="center"/>
      <protection locked="0"/>
    </xf>
    <xf numFmtId="0" fontId="3" fillId="0" borderId="24" xfId="227" applyFont="1" applyFill="1" applyBorder="1" applyAlignment="1" applyProtection="1">
      <alignment horizontal="center" vertical="center" wrapText="1"/>
      <protection locked="0"/>
    </xf>
    <xf numFmtId="0" fontId="3" fillId="0" borderId="62" xfId="227" applyFont="1" applyFill="1" applyBorder="1" applyAlignment="1" applyProtection="1">
      <alignment horizontal="center" vertical="center" wrapText="1"/>
      <protection locked="0"/>
    </xf>
    <xf numFmtId="0" fontId="3" fillId="0" borderId="63" xfId="227" applyFont="1" applyFill="1" applyBorder="1" applyAlignment="1" applyProtection="1">
      <alignment horizontal="center" vertical="center" wrapText="1"/>
      <protection locked="0"/>
    </xf>
    <xf numFmtId="0" fontId="3" fillId="0" borderId="46" xfId="227" applyFont="1" applyFill="1" applyBorder="1" applyAlignment="1" applyProtection="1">
      <alignment horizontal="center" vertical="center" wrapText="1"/>
      <protection locked="0"/>
    </xf>
    <xf numFmtId="0" fontId="3" fillId="0" borderId="27" xfId="227" applyFont="1" applyFill="1" applyBorder="1" applyAlignment="1" applyProtection="1">
      <alignment horizontal="center" vertical="center"/>
      <protection locked="0"/>
    </xf>
    <xf numFmtId="0" fontId="3" fillId="0" borderId="64" xfId="227" applyFont="1" applyFill="1" applyBorder="1" applyAlignment="1" applyProtection="1">
      <alignment horizontal="center" vertical="center"/>
      <protection locked="0"/>
    </xf>
    <xf numFmtId="0" fontId="3" fillId="0" borderId="22" xfId="227" applyFont="1" applyFill="1" applyBorder="1" applyAlignment="1" applyProtection="1" quotePrefix="1">
      <alignment vertical="center"/>
      <protection locked="0"/>
    </xf>
    <xf numFmtId="0" fontId="3" fillId="0" borderId="0" xfId="227" applyFont="1" applyFill="1" applyBorder="1" applyAlignment="1" applyProtection="1" quotePrefix="1">
      <alignment vertical="center"/>
      <protection locked="0"/>
    </xf>
    <xf numFmtId="0" fontId="38" fillId="0" borderId="47" xfId="227" applyFont="1" applyFill="1" applyBorder="1" applyAlignment="1" applyProtection="1">
      <alignment horizontal="center"/>
      <protection locked="0"/>
    </xf>
    <xf numFmtId="0" fontId="38" fillId="0" borderId="0" xfId="227" applyFont="1" applyFill="1" applyAlignment="1" applyProtection="1">
      <alignment horizontal="right" vertical="center"/>
      <protection locked="0"/>
    </xf>
    <xf numFmtId="0" fontId="2" fillId="59" borderId="64" xfId="250" applyNumberFormat="1" applyFont="1" applyFill="1" applyBorder="1" applyAlignment="1" applyProtection="1">
      <alignment/>
      <protection locked="0"/>
    </xf>
    <xf numFmtId="0" fontId="2" fillId="59" borderId="23" xfId="250" applyNumberFormat="1" applyFont="1" applyFill="1" applyBorder="1" applyAlignment="1" applyProtection="1">
      <alignment/>
      <protection locked="0"/>
    </xf>
    <xf numFmtId="0" fontId="38" fillId="55" borderId="0" xfId="227" applyFont="1" applyFill="1" applyAlignment="1" applyProtection="1">
      <alignment vertical="center"/>
      <protection locked="0"/>
    </xf>
    <xf numFmtId="0" fontId="38" fillId="55" borderId="0" xfId="227" applyFont="1" applyFill="1" applyProtection="1">
      <alignment/>
      <protection locked="0"/>
    </xf>
    <xf numFmtId="0" fontId="2" fillId="59" borderId="65" xfId="250" applyNumberFormat="1" applyFont="1" applyFill="1" applyBorder="1" applyAlignment="1" applyProtection="1">
      <alignment/>
      <protection locked="0"/>
    </xf>
    <xf numFmtId="0" fontId="2" fillId="59" borderId="66" xfId="250" applyNumberFormat="1" applyFont="1" applyFill="1" applyBorder="1" applyAlignment="1" applyProtection="1">
      <alignment/>
      <protection locked="0"/>
    </xf>
    <xf numFmtId="0" fontId="2" fillId="59" borderId="67" xfId="250" applyNumberFormat="1" applyFont="1" applyFill="1" applyBorder="1" applyAlignment="1" applyProtection="1">
      <alignment/>
      <protection locked="0"/>
    </xf>
    <xf numFmtId="0" fontId="2" fillId="59" borderId="68" xfId="250" applyNumberFormat="1" applyFont="1" applyFill="1" applyBorder="1" applyAlignment="1" applyProtection="1">
      <alignment/>
      <protection locked="0"/>
    </xf>
    <xf numFmtId="0" fontId="37" fillId="0" borderId="48" xfId="227" applyFont="1" applyFill="1" applyBorder="1" applyProtection="1">
      <alignment/>
      <protection locked="0"/>
    </xf>
    <xf numFmtId="0" fontId="38" fillId="0" borderId="49" xfId="227" applyFont="1" applyFill="1" applyBorder="1" applyProtection="1">
      <alignment/>
      <protection locked="0"/>
    </xf>
    <xf numFmtId="0" fontId="38" fillId="0" borderId="50" xfId="227" applyFont="1" applyFill="1" applyBorder="1" applyAlignment="1" applyProtection="1">
      <alignment horizontal="right"/>
      <protection locked="0"/>
    </xf>
    <xf numFmtId="0" fontId="38" fillId="0" borderId="60" xfId="227" applyFont="1" applyFill="1" applyBorder="1" applyAlignment="1" applyProtection="1">
      <alignment horizontal="right"/>
      <protection locked="0"/>
    </xf>
    <xf numFmtId="0" fontId="6" fillId="0" borderId="69" xfId="227" applyFont="1" applyFill="1" applyBorder="1" applyProtection="1">
      <alignment/>
      <protection locked="0"/>
    </xf>
    <xf numFmtId="0" fontId="6" fillId="0" borderId="70" xfId="227" applyFont="1" applyFill="1" applyBorder="1" applyProtection="1">
      <alignment/>
      <protection locked="0"/>
    </xf>
    <xf numFmtId="0" fontId="6" fillId="0" borderId="71" xfId="227" applyFont="1" applyFill="1" applyBorder="1" applyAlignment="1" applyProtection="1">
      <alignment horizontal="right"/>
      <protection locked="0"/>
    </xf>
    <xf numFmtId="181" fontId="6" fillId="0" borderId="71" xfId="227" applyNumberFormat="1" applyFont="1" applyFill="1" applyBorder="1" applyAlignment="1" applyProtection="1">
      <alignment horizontal="right"/>
      <protection locked="0"/>
    </xf>
    <xf numFmtId="181" fontId="6" fillId="0" borderId="72" xfId="227" applyNumberFormat="1" applyFont="1" applyFill="1" applyBorder="1" applyAlignment="1" applyProtection="1">
      <alignment horizontal="right"/>
      <protection locked="0"/>
    </xf>
    <xf numFmtId="181" fontId="6" fillId="0" borderId="0" xfId="227" applyNumberFormat="1" applyFont="1" applyFill="1" applyBorder="1" applyAlignment="1" applyProtection="1">
      <alignment horizontal="right"/>
      <protection locked="0"/>
    </xf>
    <xf numFmtId="181" fontId="2" fillId="0" borderId="0" xfId="227" applyNumberFormat="1" applyFont="1" applyFill="1" applyAlignment="1" applyProtection="1">
      <alignment/>
      <protection locked="0"/>
    </xf>
    <xf numFmtId="181" fontId="2" fillId="0" borderId="73" xfId="227" applyNumberFormat="1" applyFont="1" applyFill="1" applyBorder="1" applyAlignment="1" applyProtection="1">
      <alignment/>
      <protection locked="0"/>
    </xf>
    <xf numFmtId="181" fontId="2" fillId="0" borderId="40" xfId="227" applyNumberFormat="1" applyFont="1" applyFill="1" applyBorder="1" applyAlignment="1" applyProtection="1">
      <alignment/>
      <protection locked="0"/>
    </xf>
    <xf numFmtId="181" fontId="2" fillId="0" borderId="74" xfId="227" applyNumberFormat="1" applyFont="1" applyFill="1" applyBorder="1" applyAlignment="1" applyProtection="1">
      <alignment/>
      <protection locked="0"/>
    </xf>
    <xf numFmtId="181" fontId="2" fillId="0" borderId="75" xfId="227" applyNumberFormat="1" applyFont="1" applyFill="1" applyBorder="1" applyAlignment="1" applyProtection="1">
      <alignment/>
      <protection locked="0"/>
    </xf>
    <xf numFmtId="181" fontId="2" fillId="0" borderId="76" xfId="227" applyNumberFormat="1" applyFont="1" applyFill="1" applyBorder="1" applyAlignment="1" applyProtection="1">
      <alignment/>
      <protection locked="0"/>
    </xf>
    <xf numFmtId="181" fontId="2" fillId="0" borderId="77" xfId="227" applyNumberFormat="1" applyFont="1" applyFill="1" applyBorder="1" applyAlignment="1" applyProtection="1">
      <alignment/>
      <protection locked="0"/>
    </xf>
    <xf numFmtId="181" fontId="2" fillId="0" borderId="78" xfId="227" applyNumberFormat="1" applyFont="1" applyFill="1" applyBorder="1" applyAlignment="1" applyProtection="1">
      <alignment/>
      <protection locked="0"/>
    </xf>
    <xf numFmtId="181" fontId="2" fillId="0" borderId="34" xfId="227" applyNumberFormat="1" applyFont="1" applyFill="1" applyBorder="1" applyAlignment="1" applyProtection="1">
      <alignment/>
      <protection locked="0"/>
    </xf>
    <xf numFmtId="0" fontId="2" fillId="0" borderId="0" xfId="227" applyFont="1" applyFill="1" applyProtection="1">
      <alignment/>
      <protection locked="0"/>
    </xf>
    <xf numFmtId="0" fontId="6" fillId="0" borderId="32" xfId="227" applyFont="1" applyFill="1" applyBorder="1" applyProtection="1">
      <alignment/>
      <protection locked="0"/>
    </xf>
    <xf numFmtId="0" fontId="3" fillId="0" borderId="33" xfId="227" applyFont="1" applyFill="1" applyBorder="1" applyProtection="1">
      <alignment/>
      <protection locked="0"/>
    </xf>
    <xf numFmtId="0" fontId="6" fillId="0" borderId="33" xfId="227" applyFont="1" applyFill="1" applyBorder="1" applyProtection="1">
      <alignment/>
      <protection locked="0"/>
    </xf>
    <xf numFmtId="0" fontId="6" fillId="0" borderId="34" xfId="227" applyFont="1" applyFill="1" applyBorder="1" applyAlignment="1" applyProtection="1">
      <alignment horizontal="right"/>
      <protection locked="0"/>
    </xf>
    <xf numFmtId="181" fontId="3" fillId="0" borderId="71" xfId="227" applyNumberFormat="1" applyFont="1" applyFill="1" applyBorder="1" applyAlignment="1" applyProtection="1">
      <alignment horizontal="center"/>
      <protection locked="0"/>
    </xf>
    <xf numFmtId="181" fontId="6" fillId="0" borderId="79" xfId="227" applyNumberFormat="1" applyFont="1" applyFill="1" applyBorder="1" applyAlignment="1" applyProtection="1">
      <alignment horizontal="right"/>
      <protection locked="0"/>
    </xf>
    <xf numFmtId="181" fontId="2" fillId="0" borderId="80" xfId="227" applyNumberFormat="1" applyFont="1" applyFill="1" applyBorder="1" applyAlignment="1" applyProtection="1">
      <alignment/>
      <protection locked="0"/>
    </xf>
    <xf numFmtId="181" fontId="2" fillId="0" borderId="81" xfId="227" applyNumberFormat="1" applyFont="1" applyFill="1" applyBorder="1" applyAlignment="1" applyProtection="1">
      <alignment/>
      <protection locked="0"/>
    </xf>
    <xf numFmtId="181" fontId="41" fillId="0" borderId="71" xfId="227" applyNumberFormat="1" applyFont="1" applyFill="1" applyBorder="1" applyAlignment="1" applyProtection="1">
      <alignment horizontal="center"/>
      <protection locked="0"/>
    </xf>
    <xf numFmtId="181" fontId="2" fillId="59" borderId="76" xfId="250" applyNumberFormat="1" applyFont="1" applyFill="1" applyBorder="1" applyAlignment="1" applyProtection="1">
      <alignment/>
      <protection locked="0"/>
    </xf>
    <xf numFmtId="181" fontId="2" fillId="59" borderId="40" xfId="250" applyNumberFormat="1" applyFont="1" applyFill="1" applyBorder="1" applyAlignment="1" applyProtection="1">
      <alignment/>
      <protection locked="0"/>
    </xf>
    <xf numFmtId="181" fontId="2" fillId="59" borderId="74" xfId="250" applyNumberFormat="1" applyFont="1" applyFill="1" applyBorder="1" applyAlignment="1" applyProtection="1">
      <alignment/>
      <protection locked="0"/>
    </xf>
    <xf numFmtId="181" fontId="2" fillId="59" borderId="82" xfId="250" applyNumberFormat="1" applyFont="1" applyFill="1" applyBorder="1" applyAlignment="1" applyProtection="1">
      <alignment/>
      <protection locked="0"/>
    </xf>
    <xf numFmtId="181" fontId="2" fillId="59" borderId="78" xfId="250" applyNumberFormat="1" applyFont="1" applyFill="1" applyBorder="1" applyAlignment="1" applyProtection="1">
      <alignment/>
      <protection locked="0"/>
    </xf>
    <xf numFmtId="181" fontId="2" fillId="59" borderId="83" xfId="250" applyNumberFormat="1" applyFont="1" applyFill="1" applyBorder="1" applyAlignment="1" applyProtection="1">
      <alignment/>
      <protection locked="0"/>
    </xf>
    <xf numFmtId="0" fontId="41" fillId="0" borderId="34" xfId="227" applyFont="1" applyFill="1" applyBorder="1" applyAlignment="1" applyProtection="1">
      <alignment horizontal="right"/>
      <protection locked="0"/>
    </xf>
    <xf numFmtId="181" fontId="3" fillId="0" borderId="34" xfId="227" applyNumberFormat="1" applyFont="1" applyFill="1" applyBorder="1" applyAlignment="1" applyProtection="1">
      <alignment horizontal="center"/>
      <protection locked="0"/>
    </xf>
    <xf numFmtId="181" fontId="6" fillId="0" borderId="84" xfId="227" applyNumberFormat="1" applyFont="1" applyFill="1" applyBorder="1" applyAlignment="1" applyProtection="1">
      <alignment horizontal="right"/>
      <protection locked="0"/>
    </xf>
    <xf numFmtId="181" fontId="2" fillId="55" borderId="81" xfId="227" applyNumberFormat="1" applyFont="1" applyFill="1" applyBorder="1" applyAlignment="1" applyProtection="1">
      <alignment/>
      <protection locked="0"/>
    </xf>
    <xf numFmtId="181" fontId="2" fillId="55" borderId="40" xfId="227" applyNumberFormat="1" applyFont="1" applyFill="1" applyBorder="1" applyAlignment="1" applyProtection="1">
      <alignment/>
      <protection locked="0"/>
    </xf>
    <xf numFmtId="181" fontId="2" fillId="55" borderId="0" xfId="227" applyNumberFormat="1" applyFont="1" applyFill="1" applyAlignment="1" applyProtection="1">
      <alignment/>
      <protection locked="0"/>
    </xf>
    <xf numFmtId="181" fontId="2" fillId="55" borderId="74" xfId="227" applyNumberFormat="1" applyFont="1" applyFill="1" applyBorder="1" applyAlignment="1" applyProtection="1">
      <alignment/>
      <protection locked="0"/>
    </xf>
    <xf numFmtId="181" fontId="2" fillId="55" borderId="75" xfId="227" applyNumberFormat="1" applyFont="1" applyFill="1" applyBorder="1" applyAlignment="1" applyProtection="1">
      <alignment/>
      <protection locked="0"/>
    </xf>
    <xf numFmtId="181" fontId="2" fillId="55" borderId="76" xfId="227" applyNumberFormat="1" applyFont="1" applyFill="1" applyBorder="1" applyAlignment="1" applyProtection="1">
      <alignment/>
      <protection locked="0"/>
    </xf>
    <xf numFmtId="181" fontId="2" fillId="55" borderId="77" xfId="227" applyNumberFormat="1" applyFont="1" applyFill="1" applyBorder="1" applyAlignment="1" applyProtection="1">
      <alignment/>
      <protection locked="0"/>
    </xf>
    <xf numFmtId="181" fontId="2" fillId="55" borderId="78" xfId="227" applyNumberFormat="1" applyFont="1" applyFill="1" applyBorder="1" applyAlignment="1" applyProtection="1">
      <alignment/>
      <protection locked="0"/>
    </xf>
    <xf numFmtId="181" fontId="2" fillId="55" borderId="34" xfId="227" applyNumberFormat="1" applyFont="1" applyFill="1" applyBorder="1" applyAlignment="1" applyProtection="1">
      <alignment/>
      <protection locked="0"/>
    </xf>
    <xf numFmtId="0" fontId="2" fillId="0" borderId="32" xfId="227" applyFont="1" applyFill="1" applyBorder="1" applyProtection="1">
      <alignment/>
      <protection locked="0"/>
    </xf>
    <xf numFmtId="0" fontId="53" fillId="0" borderId="33" xfId="227" applyFont="1" applyFill="1" applyBorder="1" applyProtection="1">
      <alignment/>
      <protection locked="0"/>
    </xf>
    <xf numFmtId="0" fontId="2" fillId="0" borderId="33" xfId="227" applyFont="1" applyFill="1" applyBorder="1" applyProtection="1">
      <alignment/>
      <protection locked="0"/>
    </xf>
    <xf numFmtId="173" fontId="3" fillId="0" borderId="33" xfId="227" applyNumberFormat="1" applyFont="1" applyFill="1" applyBorder="1" applyAlignment="1" applyProtection="1">
      <alignment horizontal="left" indent="2"/>
      <protection locked="0"/>
    </xf>
    <xf numFmtId="0" fontId="2" fillId="0" borderId="34" xfId="227" applyFont="1" applyFill="1" applyBorder="1" applyAlignment="1" applyProtection="1">
      <alignment horizontal="right"/>
      <protection locked="0"/>
    </xf>
    <xf numFmtId="181" fontId="2" fillId="0" borderId="34" xfId="227" applyNumberFormat="1" applyFont="1" applyFill="1" applyBorder="1" applyAlignment="1" applyProtection="1">
      <alignment horizontal="center"/>
      <protection locked="0"/>
    </xf>
    <xf numFmtId="181" fontId="2" fillId="0" borderId="84" xfId="227" applyNumberFormat="1" applyFont="1" applyFill="1" applyBorder="1" applyAlignment="1" applyProtection="1">
      <alignment horizontal="right"/>
      <protection locked="0"/>
    </xf>
    <xf numFmtId="181" fontId="2" fillId="0" borderId="0" xfId="227" applyNumberFormat="1" applyFont="1" applyFill="1" applyBorder="1" applyAlignment="1" applyProtection="1">
      <alignment horizontal="right"/>
      <protection locked="0"/>
    </xf>
    <xf numFmtId="173" fontId="3" fillId="0" borderId="33" xfId="227" applyNumberFormat="1" applyFont="1" applyFill="1" applyBorder="1" applyAlignment="1" applyProtection="1" quotePrefix="1">
      <alignment horizontal="left" indent="2"/>
      <protection locked="0"/>
    </xf>
    <xf numFmtId="173" fontId="10" fillId="0" borderId="33" xfId="227" applyNumberFormat="1" applyFont="1" applyFill="1" applyBorder="1" applyAlignment="1" applyProtection="1">
      <alignment horizontal="left" indent="2"/>
      <protection locked="0"/>
    </xf>
    <xf numFmtId="0" fontId="2" fillId="55" borderId="41" xfId="227" applyFont="1" applyFill="1" applyBorder="1" applyAlignment="1" applyProtection="1">
      <alignment horizontal="right"/>
      <protection locked="0"/>
    </xf>
    <xf numFmtId="181" fontId="2" fillId="55" borderId="41" xfId="227" applyNumberFormat="1" applyFont="1" applyFill="1" applyBorder="1" applyAlignment="1" applyProtection="1">
      <alignment horizontal="center"/>
      <protection locked="0"/>
    </xf>
    <xf numFmtId="181" fontId="2" fillId="55" borderId="84" xfId="227" applyNumberFormat="1" applyFont="1" applyFill="1" applyBorder="1" applyAlignment="1" applyProtection="1">
      <alignment horizontal="right"/>
      <protection locked="0"/>
    </xf>
    <xf numFmtId="181" fontId="2" fillId="55" borderId="0" xfId="227" applyNumberFormat="1" applyFont="1" applyFill="1" applyBorder="1" applyAlignment="1" applyProtection="1">
      <alignment horizontal="right"/>
      <protection locked="0"/>
    </xf>
    <xf numFmtId="3" fontId="41" fillId="55" borderId="34" xfId="250" applyNumberFormat="1" applyFont="1" applyFill="1" applyBorder="1" applyAlignment="1" applyProtection="1">
      <alignment horizontal="right"/>
      <protection locked="0"/>
    </xf>
    <xf numFmtId="181" fontId="2" fillId="59" borderId="84" xfId="250" applyNumberFormat="1" applyFont="1" applyFill="1" applyBorder="1" applyAlignment="1" applyProtection="1">
      <alignment/>
      <protection locked="0"/>
    </xf>
    <xf numFmtId="181" fontId="2" fillId="59" borderId="34" xfId="250" applyNumberFormat="1" applyFont="1" applyFill="1" applyBorder="1" applyAlignment="1" applyProtection="1">
      <alignment/>
      <protection locked="0"/>
    </xf>
    <xf numFmtId="181" fontId="41" fillId="55" borderId="0" xfId="250" applyNumberFormat="1" applyFont="1" applyFill="1" applyBorder="1" applyAlignment="1" applyProtection="1">
      <alignment horizontal="left" indent="2"/>
      <protection locked="0"/>
    </xf>
    <xf numFmtId="181" fontId="2" fillId="0" borderId="0" xfId="227" applyNumberFormat="1" applyFont="1" applyFill="1" applyAlignment="1" applyProtection="1">
      <alignment horizontal="left"/>
      <protection locked="0"/>
    </xf>
    <xf numFmtId="173" fontId="2" fillId="0" borderId="33" xfId="227" applyNumberFormat="1" applyFont="1" applyFill="1" applyBorder="1" applyAlignment="1" applyProtection="1">
      <alignment horizontal="right"/>
      <protection locked="0"/>
    </xf>
    <xf numFmtId="181" fontId="41" fillId="55" borderId="34" xfId="250" applyNumberFormat="1" applyFont="1" applyFill="1" applyBorder="1" applyAlignment="1" applyProtection="1">
      <alignment horizontal="center"/>
      <protection locked="0"/>
    </xf>
    <xf numFmtId="173" fontId="10" fillId="0" borderId="33" xfId="227" applyNumberFormat="1" applyFont="1" applyFill="1" applyBorder="1" applyProtection="1">
      <alignment/>
      <protection locked="0"/>
    </xf>
    <xf numFmtId="3" fontId="41" fillId="55" borderId="34" xfId="250" applyNumberFormat="1" applyFont="1" applyFill="1" applyBorder="1" applyAlignment="1" applyProtection="1">
      <alignment horizontal="right" wrapText="1"/>
      <protection locked="0"/>
    </xf>
    <xf numFmtId="181" fontId="41" fillId="55" borderId="34" xfId="250" applyNumberFormat="1" applyFont="1" applyFill="1" applyBorder="1" applyAlignment="1" applyProtection="1">
      <alignment horizontal="center" wrapText="1"/>
      <protection locked="0"/>
    </xf>
    <xf numFmtId="181" fontId="41" fillId="55" borderId="84" xfId="250" applyNumberFormat="1" applyFont="1" applyFill="1" applyBorder="1" applyAlignment="1" applyProtection="1">
      <alignment horizontal="left" wrapText="1" indent="2"/>
      <protection locked="0"/>
    </xf>
    <xf numFmtId="181" fontId="41" fillId="55" borderId="0" xfId="250" applyNumberFormat="1" applyFont="1" applyFill="1" applyBorder="1" applyAlignment="1" applyProtection="1">
      <alignment horizontal="left" wrapText="1" indent="2"/>
      <protection locked="0"/>
    </xf>
    <xf numFmtId="181" fontId="41" fillId="55" borderId="76" xfId="250" applyNumberFormat="1" applyFont="1" applyFill="1" applyBorder="1" applyAlignment="1" applyProtection="1">
      <alignment horizontal="right"/>
      <protection locked="0"/>
    </xf>
    <xf numFmtId="181" fontId="41" fillId="55" borderId="34" xfId="250" applyNumberFormat="1" applyFont="1" applyFill="1" applyBorder="1" applyAlignment="1" applyProtection="1">
      <alignment horizontal="right"/>
      <protection locked="0"/>
    </xf>
    <xf numFmtId="181" fontId="41" fillId="55" borderId="0" xfId="227" applyNumberFormat="1" applyFont="1" applyFill="1" applyAlignment="1" applyProtection="1">
      <alignment horizontal="right"/>
      <protection locked="0"/>
    </xf>
    <xf numFmtId="181" fontId="41" fillId="55" borderId="81" xfId="250" applyNumberFormat="1" applyFont="1" applyFill="1" applyBorder="1" applyAlignment="1" applyProtection="1">
      <alignment horizontal="right"/>
      <protection locked="0"/>
    </xf>
    <xf numFmtId="181" fontId="41" fillId="55" borderId="74" xfId="250" applyNumberFormat="1" applyFont="1" applyFill="1" applyBorder="1" applyAlignment="1" applyProtection="1">
      <alignment horizontal="right"/>
      <protection locked="0"/>
    </xf>
    <xf numFmtId="181" fontId="2" fillId="55" borderId="75" xfId="227" applyNumberFormat="1" applyFont="1" applyFill="1" applyBorder="1" applyAlignment="1" applyProtection="1">
      <alignment horizontal="right"/>
      <protection locked="0"/>
    </xf>
    <xf numFmtId="181" fontId="2" fillId="55" borderId="40" xfId="227" applyNumberFormat="1" applyFont="1" applyFill="1" applyBorder="1" applyAlignment="1" applyProtection="1">
      <alignment horizontal="right"/>
      <protection locked="0"/>
    </xf>
    <xf numFmtId="181" fontId="2" fillId="55" borderId="76" xfId="227" applyNumberFormat="1" applyFont="1" applyFill="1" applyBorder="1" applyAlignment="1" applyProtection="1">
      <alignment horizontal="right"/>
      <protection locked="0"/>
    </xf>
    <xf numFmtId="181" fontId="2" fillId="55" borderId="77" xfId="227" applyNumberFormat="1" applyFont="1" applyFill="1" applyBorder="1" applyAlignment="1" applyProtection="1">
      <alignment horizontal="right"/>
      <protection locked="0"/>
    </xf>
    <xf numFmtId="181" fontId="2" fillId="55" borderId="78" xfId="227" applyNumberFormat="1" applyFont="1" applyFill="1" applyBorder="1" applyAlignment="1" applyProtection="1">
      <alignment horizontal="right"/>
      <protection locked="0"/>
    </xf>
    <xf numFmtId="181" fontId="2" fillId="55" borderId="34" xfId="227" applyNumberFormat="1" applyFont="1" applyFill="1" applyBorder="1" applyAlignment="1" applyProtection="1">
      <alignment horizontal="right"/>
      <protection locked="0"/>
    </xf>
    <xf numFmtId="0" fontId="2" fillId="55" borderId="32" xfId="227" applyFont="1" applyFill="1" applyBorder="1" applyProtection="1">
      <alignment/>
      <protection locked="0"/>
    </xf>
    <xf numFmtId="0" fontId="2" fillId="55" borderId="33" xfId="227" applyFont="1" applyFill="1" applyBorder="1" applyProtection="1">
      <alignment/>
      <protection locked="0"/>
    </xf>
    <xf numFmtId="172" fontId="41" fillId="55" borderId="33" xfId="250" applyNumberFormat="1" applyFont="1" applyFill="1" applyBorder="1" applyAlignment="1" applyProtection="1">
      <alignment horizontal="right"/>
      <protection locked="0"/>
    </xf>
    <xf numFmtId="181" fontId="41" fillId="55" borderId="84" xfId="250" applyNumberFormat="1" applyFont="1" applyFill="1" applyBorder="1" applyAlignment="1" applyProtection="1">
      <alignment horizontal="left"/>
      <protection locked="0"/>
    </xf>
    <xf numFmtId="181" fontId="41" fillId="55" borderId="0" xfId="250" applyNumberFormat="1" applyFont="1" applyFill="1" applyBorder="1" applyAlignment="1" applyProtection="1">
      <alignment horizontal="left"/>
      <protection locked="0"/>
    </xf>
    <xf numFmtId="181" fontId="2" fillId="55" borderId="0" xfId="227" applyNumberFormat="1" applyFont="1" applyFill="1" applyAlignment="1" applyProtection="1">
      <alignment horizontal="left"/>
      <protection locked="0"/>
    </xf>
    <xf numFmtId="0" fontId="2" fillId="55" borderId="0" xfId="227" applyFont="1" applyFill="1" applyProtection="1">
      <alignment/>
      <protection locked="0"/>
    </xf>
    <xf numFmtId="181" fontId="41" fillId="55" borderId="41" xfId="250" applyNumberFormat="1" applyFont="1" applyFill="1" applyBorder="1" applyAlignment="1" applyProtection="1">
      <alignment horizontal="center"/>
      <protection locked="0"/>
    </xf>
    <xf numFmtId="181" fontId="2" fillId="55" borderId="0" xfId="227" applyNumberFormat="1" applyFont="1" applyFill="1" applyAlignment="1" applyProtection="1">
      <alignment horizontal="right"/>
      <protection locked="0"/>
    </xf>
    <xf numFmtId="181" fontId="2" fillId="55" borderId="81" xfId="227" applyNumberFormat="1" applyFont="1" applyFill="1" applyBorder="1" applyAlignment="1" applyProtection="1">
      <alignment horizontal="right"/>
      <protection locked="0"/>
    </xf>
    <xf numFmtId="181" fontId="2" fillId="55" borderId="74" xfId="227" applyNumberFormat="1" applyFont="1" applyFill="1" applyBorder="1" applyAlignment="1" applyProtection="1">
      <alignment horizontal="right"/>
      <protection locked="0"/>
    </xf>
    <xf numFmtId="173" fontId="2" fillId="55" borderId="33" xfId="227" applyNumberFormat="1" applyFont="1" applyFill="1" applyBorder="1" applyAlignment="1" applyProtection="1">
      <alignment horizontal="left"/>
      <protection locked="0"/>
    </xf>
    <xf numFmtId="181" fontId="41" fillId="55" borderId="77" xfId="250" applyNumberFormat="1" applyFont="1" applyFill="1" applyBorder="1" applyAlignment="1" applyProtection="1">
      <alignment horizontal="right"/>
      <protection locked="0"/>
    </xf>
    <xf numFmtId="181" fontId="41" fillId="55" borderId="78" xfId="250" applyNumberFormat="1" applyFont="1" applyFill="1" applyBorder="1" applyAlignment="1" applyProtection="1">
      <alignment horizontal="right"/>
      <protection locked="0"/>
    </xf>
    <xf numFmtId="181" fontId="41" fillId="55" borderId="84" xfId="250" applyNumberFormat="1" applyFont="1" applyFill="1" applyBorder="1" applyAlignment="1" applyProtection="1">
      <alignment horizontal="left" indent="2"/>
      <protection locked="0"/>
    </xf>
    <xf numFmtId="181" fontId="41" fillId="55" borderId="75" xfId="250" applyNumberFormat="1" applyFont="1" applyFill="1" applyBorder="1" applyAlignment="1" applyProtection="1">
      <alignment horizontal="right"/>
      <protection locked="0"/>
    </xf>
    <xf numFmtId="181" fontId="41" fillId="55" borderId="40" xfId="250" applyNumberFormat="1" applyFont="1" applyFill="1" applyBorder="1" applyAlignment="1" applyProtection="1">
      <alignment horizontal="right"/>
      <protection locked="0"/>
    </xf>
    <xf numFmtId="0" fontId="2" fillId="0" borderId="33" xfId="227" applyFont="1" applyFill="1" applyBorder="1" applyAlignment="1" applyProtection="1">
      <alignment horizontal="left"/>
      <protection locked="0"/>
    </xf>
    <xf numFmtId="0" fontId="42" fillId="0" borderId="32" xfId="227" applyFont="1" applyFill="1" applyBorder="1" applyProtection="1">
      <alignment/>
      <protection locked="0"/>
    </xf>
    <xf numFmtId="0" fontId="42" fillId="0" borderId="33" xfId="227" applyFont="1" applyFill="1" applyBorder="1" applyProtection="1">
      <alignment/>
      <protection locked="0"/>
    </xf>
    <xf numFmtId="0" fontId="42" fillId="0" borderId="0" xfId="227" applyFont="1" applyFill="1" applyProtection="1">
      <alignment/>
      <protection locked="0"/>
    </xf>
    <xf numFmtId="181" fontId="2" fillId="0" borderId="84" xfId="227" applyNumberFormat="1" applyFont="1" applyFill="1" applyBorder="1" applyAlignment="1" applyProtection="1">
      <alignment horizontal="left" indent="2"/>
      <protection locked="0"/>
    </xf>
    <xf numFmtId="181" fontId="2" fillId="0" borderId="0" xfId="227" applyNumberFormat="1" applyFont="1" applyFill="1" applyBorder="1" applyAlignment="1" applyProtection="1">
      <alignment horizontal="left" indent="2"/>
      <protection locked="0"/>
    </xf>
    <xf numFmtId="181" fontId="42" fillId="55" borderId="81" xfId="227" applyNumberFormat="1" applyFont="1" applyFill="1" applyBorder="1" applyAlignment="1" applyProtection="1">
      <alignment horizontal="right"/>
      <protection locked="0"/>
    </xf>
    <xf numFmtId="181" fontId="42" fillId="55" borderId="40" xfId="227" applyNumberFormat="1" applyFont="1" applyFill="1" applyBorder="1" applyAlignment="1" applyProtection="1">
      <alignment horizontal="right"/>
      <protection locked="0"/>
    </xf>
    <xf numFmtId="181" fontId="42" fillId="55" borderId="34" xfId="227" applyNumberFormat="1" applyFont="1" applyFill="1" applyBorder="1" applyAlignment="1" applyProtection="1">
      <alignment horizontal="right"/>
      <protection locked="0"/>
    </xf>
    <xf numFmtId="181" fontId="2" fillId="0" borderId="0" xfId="227" applyNumberFormat="1" applyFont="1" applyFill="1" applyAlignment="1" applyProtection="1">
      <alignment horizontal="center"/>
      <protection locked="0"/>
    </xf>
    <xf numFmtId="0" fontId="6" fillId="55" borderId="34" xfId="227" applyFont="1" applyFill="1" applyBorder="1" applyAlignment="1" applyProtection="1">
      <alignment horizontal="right"/>
      <protection locked="0"/>
    </xf>
    <xf numFmtId="181" fontId="3" fillId="55" borderId="34" xfId="227" applyNumberFormat="1" applyFont="1" applyFill="1" applyBorder="1" applyAlignment="1" applyProtection="1">
      <alignment horizontal="center"/>
      <protection locked="0"/>
    </xf>
    <xf numFmtId="181" fontId="6" fillId="55" borderId="84" xfId="227" applyNumberFormat="1" applyFont="1" applyFill="1" applyBorder="1" applyAlignment="1" applyProtection="1">
      <alignment horizontal="right"/>
      <protection locked="0"/>
    </xf>
    <xf numFmtId="181" fontId="6" fillId="55" borderId="0" xfId="227" applyNumberFormat="1" applyFont="1" applyFill="1" applyBorder="1" applyAlignment="1" applyProtection="1">
      <alignment horizontal="right"/>
      <protection locked="0"/>
    </xf>
    <xf numFmtId="181" fontId="2" fillId="55" borderId="34" xfId="227" applyNumberFormat="1" applyFont="1" applyFill="1" applyBorder="1" applyAlignment="1" applyProtection="1">
      <alignment horizontal="center"/>
      <protection locked="0"/>
    </xf>
    <xf numFmtId="0" fontId="2" fillId="0" borderId="33" xfId="227" applyFont="1" applyFill="1" applyBorder="1" applyAlignment="1" applyProtection="1">
      <alignment horizontal="center"/>
      <protection locked="0"/>
    </xf>
    <xf numFmtId="0" fontId="41" fillId="55" borderId="34" xfId="227" applyFont="1" applyFill="1" applyBorder="1" applyAlignment="1" applyProtection="1">
      <alignment horizontal="right"/>
      <protection locked="0"/>
    </xf>
    <xf numFmtId="0" fontId="2" fillId="55" borderId="34" xfId="227" applyFont="1" applyFill="1" applyBorder="1" applyAlignment="1" applyProtection="1">
      <alignment horizontal="right"/>
      <protection locked="0"/>
    </xf>
    <xf numFmtId="0" fontId="2" fillId="0" borderId="33" xfId="227" applyFont="1" applyFill="1" applyBorder="1" applyAlignment="1" applyProtection="1">
      <alignment vertical="center"/>
      <protection locked="0"/>
    </xf>
    <xf numFmtId="0" fontId="2" fillId="0" borderId="33" xfId="227" applyFont="1" applyFill="1" applyBorder="1" applyAlignment="1" applyProtection="1">
      <alignment horizontal="left" vertical="center" wrapText="1"/>
      <protection locked="0"/>
    </xf>
    <xf numFmtId="3" fontId="41" fillId="55" borderId="34" xfId="250" applyNumberFormat="1" applyFont="1" applyFill="1" applyBorder="1" applyAlignment="1" applyProtection="1">
      <alignment horizontal="right" vertical="center"/>
      <protection locked="0"/>
    </xf>
    <xf numFmtId="181" fontId="2" fillId="59" borderId="84" xfId="250" applyNumberFormat="1" applyFont="1" applyFill="1" applyBorder="1" applyAlignment="1" applyProtection="1">
      <alignment vertical="center"/>
      <protection locked="0"/>
    </xf>
    <xf numFmtId="181" fontId="41" fillId="55" borderId="0" xfId="250" applyNumberFormat="1" applyFont="1" applyFill="1" applyBorder="1" applyAlignment="1" applyProtection="1">
      <alignment horizontal="left" vertical="center"/>
      <protection locked="0"/>
    </xf>
    <xf numFmtId="181" fontId="2" fillId="0" borderId="0" xfId="227" applyNumberFormat="1" applyFont="1" applyFill="1" applyAlignment="1" applyProtection="1">
      <alignment horizontal="center" vertical="center"/>
      <protection locked="0"/>
    </xf>
    <xf numFmtId="181" fontId="2" fillId="59" borderId="76" xfId="250" applyNumberFormat="1" applyFont="1" applyFill="1" applyBorder="1" applyAlignment="1" applyProtection="1">
      <alignment vertical="center"/>
      <protection locked="0"/>
    </xf>
    <xf numFmtId="181" fontId="2" fillId="59" borderId="40" xfId="250" applyNumberFormat="1" applyFont="1" applyFill="1" applyBorder="1" applyAlignment="1" applyProtection="1">
      <alignment vertical="center"/>
      <protection locked="0"/>
    </xf>
    <xf numFmtId="181" fontId="2" fillId="0" borderId="0" xfId="227" applyNumberFormat="1" applyFont="1" applyFill="1" applyAlignment="1" applyProtection="1">
      <alignment vertical="center"/>
      <protection locked="0"/>
    </xf>
    <xf numFmtId="181" fontId="2" fillId="59" borderId="74" xfId="250" applyNumberFormat="1" applyFont="1" applyFill="1" applyBorder="1" applyAlignment="1" applyProtection="1">
      <alignment vertical="center"/>
      <protection locked="0"/>
    </xf>
    <xf numFmtId="181" fontId="2" fillId="59" borderId="82" xfId="250" applyNumberFormat="1" applyFont="1" applyFill="1" applyBorder="1" applyAlignment="1" applyProtection="1">
      <alignment vertical="center"/>
      <protection locked="0"/>
    </xf>
    <xf numFmtId="181" fontId="2" fillId="59" borderId="78" xfId="250" applyNumberFormat="1" applyFont="1" applyFill="1" applyBorder="1" applyAlignment="1" applyProtection="1">
      <alignment vertical="center"/>
      <protection locked="0"/>
    </xf>
    <xf numFmtId="0" fontId="2" fillId="0" borderId="0" xfId="227" applyFont="1" applyFill="1" applyAlignment="1" applyProtection="1">
      <alignment vertical="center"/>
      <protection locked="0"/>
    </xf>
    <xf numFmtId="0" fontId="2" fillId="0" borderId="32" xfId="227" applyFont="1" applyFill="1" applyBorder="1" applyAlignment="1" applyProtection="1">
      <alignment vertical="top"/>
      <protection locked="0"/>
    </xf>
    <xf numFmtId="0" fontId="2" fillId="0" borderId="33" xfId="227" applyFont="1" applyFill="1" applyBorder="1" applyAlignment="1" applyProtection="1">
      <alignment vertical="center" wrapText="1"/>
      <protection locked="0"/>
    </xf>
    <xf numFmtId="0" fontId="2" fillId="0" borderId="0" xfId="227" applyFont="1" applyFill="1" applyAlignment="1" applyProtection="1">
      <alignment vertical="top"/>
      <protection locked="0"/>
    </xf>
    <xf numFmtId="0" fontId="2" fillId="0" borderId="42" xfId="227" applyFont="1" applyFill="1" applyBorder="1" applyAlignment="1" applyProtection="1">
      <alignment vertical="top"/>
      <protection locked="0"/>
    </xf>
    <xf numFmtId="0" fontId="2" fillId="0" borderId="43" xfId="227" applyFont="1" applyFill="1" applyBorder="1" applyAlignment="1" applyProtection="1">
      <alignment vertical="center" wrapText="1"/>
      <protection locked="0"/>
    </xf>
    <xf numFmtId="0" fontId="2" fillId="0" borderId="43" xfId="227" applyFont="1" applyFill="1" applyBorder="1" applyAlignment="1" applyProtection="1">
      <alignment vertical="center"/>
      <protection locked="0"/>
    </xf>
    <xf numFmtId="0" fontId="37" fillId="0" borderId="85" xfId="227" applyFont="1" applyFill="1" applyBorder="1" applyProtection="1">
      <alignment/>
      <protection locked="0"/>
    </xf>
    <xf numFmtId="0" fontId="38" fillId="0" borderId="86" xfId="227" applyFont="1" applyFill="1" applyBorder="1" applyProtection="1">
      <alignment/>
      <protection locked="0"/>
    </xf>
    <xf numFmtId="0" fontId="38" fillId="0" borderId="87" xfId="227" applyFont="1" applyFill="1" applyBorder="1" applyAlignment="1" applyProtection="1">
      <alignment horizontal="right"/>
      <protection locked="0"/>
    </xf>
    <xf numFmtId="181" fontId="38" fillId="0" borderId="87" xfId="227" applyNumberFormat="1" applyFont="1" applyFill="1" applyBorder="1" applyAlignment="1" applyProtection="1">
      <alignment horizontal="center"/>
      <protection locked="0"/>
    </xf>
    <xf numFmtId="181" fontId="38" fillId="0" borderId="88" xfId="227" applyNumberFormat="1" applyFont="1" applyFill="1" applyBorder="1" applyAlignment="1" applyProtection="1">
      <alignment horizontal="right"/>
      <protection locked="0"/>
    </xf>
    <xf numFmtId="181" fontId="38" fillId="0" borderId="0" xfId="227" applyNumberFormat="1" applyFont="1" applyFill="1" applyBorder="1" applyAlignment="1" applyProtection="1">
      <alignment horizontal="right"/>
      <protection locked="0"/>
    </xf>
    <xf numFmtId="181" fontId="38" fillId="0" borderId="0" xfId="227" applyNumberFormat="1" applyFont="1" applyFill="1" applyAlignment="1" applyProtection="1">
      <alignment/>
      <protection locked="0"/>
    </xf>
    <xf numFmtId="181" fontId="38" fillId="55" borderId="89" xfId="227" applyNumberFormat="1" applyFont="1" applyFill="1" applyBorder="1" applyAlignment="1" applyProtection="1">
      <alignment horizontal="center"/>
      <protection locked="0"/>
    </xf>
    <xf numFmtId="181" fontId="38" fillId="55" borderId="90" xfId="227" applyNumberFormat="1" applyFont="1" applyFill="1" applyBorder="1" applyAlignment="1" applyProtection="1">
      <alignment horizontal="center"/>
      <protection locked="0"/>
    </xf>
    <xf numFmtId="181" fontId="38" fillId="55" borderId="0" xfId="227" applyNumberFormat="1" applyFont="1" applyFill="1" applyAlignment="1" applyProtection="1">
      <alignment/>
      <protection locked="0"/>
    </xf>
    <xf numFmtId="181" fontId="38" fillId="55" borderId="91" xfId="227" applyNumberFormat="1" applyFont="1" applyFill="1" applyBorder="1" applyAlignment="1" applyProtection="1">
      <alignment horizontal="center"/>
      <protection locked="0"/>
    </xf>
    <xf numFmtId="181" fontId="38" fillId="55" borderId="92" xfId="227" applyNumberFormat="1" applyFont="1" applyFill="1" applyBorder="1" applyAlignment="1" applyProtection="1">
      <alignment horizontal="center"/>
      <protection locked="0"/>
    </xf>
    <xf numFmtId="181" fontId="38" fillId="55" borderId="93" xfId="227" applyNumberFormat="1" applyFont="1" applyFill="1" applyBorder="1" applyAlignment="1" applyProtection="1">
      <alignment horizontal="center"/>
      <protection locked="0"/>
    </xf>
    <xf numFmtId="181" fontId="38" fillId="55" borderId="94" xfId="227" applyNumberFormat="1" applyFont="1" applyFill="1" applyBorder="1" applyAlignment="1" applyProtection="1">
      <alignment horizontal="center"/>
      <protection locked="0"/>
    </xf>
    <xf numFmtId="181" fontId="38" fillId="55" borderId="95" xfId="227" applyNumberFormat="1" applyFont="1" applyFill="1" applyBorder="1" applyAlignment="1" applyProtection="1">
      <alignment horizontal="center"/>
      <protection locked="0"/>
    </xf>
    <xf numFmtId="181" fontId="38" fillId="55" borderId="87" xfId="227" applyNumberFormat="1" applyFont="1" applyFill="1" applyBorder="1" applyAlignment="1" applyProtection="1">
      <alignment horizontal="center"/>
      <protection locked="0"/>
    </xf>
    <xf numFmtId="0" fontId="11" fillId="0" borderId="0" xfId="227" applyFont="1" applyFill="1" applyProtection="1">
      <alignment/>
      <protection locked="0"/>
    </xf>
    <xf numFmtId="0" fontId="11" fillId="0" borderId="0" xfId="227" applyFont="1" applyFill="1" applyAlignment="1" applyProtection="1">
      <alignment horizontal="right"/>
      <protection locked="0"/>
    </xf>
    <xf numFmtId="0" fontId="11" fillId="0" borderId="0" xfId="227" applyFont="1" applyFill="1" applyAlignment="1" applyProtection="1">
      <alignment/>
      <protection locked="0"/>
    </xf>
    <xf numFmtId="0" fontId="38" fillId="0" borderId="0" xfId="227" applyFont="1" applyFill="1" applyAlignment="1" applyProtection="1">
      <alignment horizontal="left"/>
      <protection locked="0"/>
    </xf>
    <xf numFmtId="0" fontId="38" fillId="0" borderId="0" xfId="227" applyFont="1" applyFill="1" applyAlignment="1" applyProtection="1">
      <alignment horizontal="right"/>
      <protection locked="0"/>
    </xf>
    <xf numFmtId="0" fontId="35" fillId="55" borderId="0" xfId="224" applyFont="1" applyFill="1" applyProtection="1">
      <alignment/>
      <protection/>
    </xf>
    <xf numFmtId="0" fontId="38" fillId="55" borderId="0" xfId="224" applyFont="1" applyFill="1" applyProtection="1">
      <alignment/>
      <protection/>
    </xf>
    <xf numFmtId="0" fontId="11" fillId="55" borderId="0" xfId="224" applyFont="1" applyFill="1" applyProtection="1">
      <alignment/>
      <protection/>
    </xf>
    <xf numFmtId="0" fontId="6" fillId="55" borderId="0" xfId="239" applyFont="1" applyFill="1" applyProtection="1">
      <alignment/>
      <protection/>
    </xf>
    <xf numFmtId="0" fontId="41" fillId="55" borderId="0" xfId="239" applyFont="1" applyFill="1" applyProtection="1">
      <alignment/>
      <protection/>
    </xf>
    <xf numFmtId="0" fontId="36" fillId="55" borderId="0" xfId="227" applyFont="1" applyFill="1" applyAlignment="1" applyProtection="1">
      <alignment horizontal="center"/>
      <protection/>
    </xf>
    <xf numFmtId="0" fontId="3" fillId="55" borderId="0" xfId="227" applyFont="1" applyFill="1" applyProtection="1">
      <alignment/>
      <protection/>
    </xf>
    <xf numFmtId="0" fontId="2" fillId="55" borderId="0" xfId="224" applyFill="1" applyProtection="1">
      <alignment/>
      <protection/>
    </xf>
    <xf numFmtId="0" fontId="38" fillId="55" borderId="61" xfId="227" applyFont="1" applyFill="1" applyBorder="1" applyAlignment="1" applyProtection="1">
      <alignment horizontal="center" vertical="center"/>
      <protection/>
    </xf>
    <xf numFmtId="0" fontId="38" fillId="55" borderId="61" xfId="227" applyFont="1" applyFill="1" applyBorder="1" applyAlignment="1" applyProtection="1">
      <alignment horizontal="center"/>
      <protection/>
    </xf>
    <xf numFmtId="0" fontId="11" fillId="55" borderId="61" xfId="227" applyFont="1" applyFill="1" applyBorder="1" applyProtection="1">
      <alignment/>
      <protection/>
    </xf>
    <xf numFmtId="0" fontId="38" fillId="55" borderId="61" xfId="227" applyFont="1" applyFill="1" applyBorder="1" applyAlignment="1" applyProtection="1">
      <alignment horizontal="right"/>
      <protection/>
    </xf>
    <xf numFmtId="0" fontId="38" fillId="55" borderId="26" xfId="227" applyFont="1" applyFill="1" applyBorder="1" applyAlignment="1" applyProtection="1">
      <alignment horizontal="center"/>
      <protection/>
    </xf>
    <xf numFmtId="0" fontId="38" fillId="55" borderId="96" xfId="227" applyFont="1" applyFill="1" applyBorder="1" applyAlignment="1" applyProtection="1">
      <alignment horizontal="left"/>
      <protection/>
    </xf>
    <xf numFmtId="0" fontId="38" fillId="55" borderId="97" xfId="227" applyFont="1" applyFill="1" applyBorder="1" applyAlignment="1" applyProtection="1">
      <alignment horizontal="right"/>
      <protection/>
    </xf>
    <xf numFmtId="0" fontId="38" fillId="55" borderId="26" xfId="227" applyFont="1" applyFill="1" applyBorder="1" applyAlignment="1" applyProtection="1">
      <alignment horizontal="right"/>
      <protection/>
    </xf>
    <xf numFmtId="0" fontId="2" fillId="55" borderId="0" xfId="227" applyFill="1" applyProtection="1">
      <alignment/>
      <protection/>
    </xf>
    <xf numFmtId="0" fontId="38" fillId="55" borderId="23" xfId="227" applyFont="1" applyFill="1" applyBorder="1" applyAlignment="1" applyProtection="1">
      <alignment horizontal="center"/>
      <protection/>
    </xf>
    <xf numFmtId="0" fontId="38" fillId="55" borderId="60" xfId="227" applyFont="1" applyFill="1" applyBorder="1" applyAlignment="1" applyProtection="1">
      <alignment horizontal="center"/>
      <protection/>
    </xf>
    <xf numFmtId="0" fontId="38" fillId="55" borderId="0" xfId="227" applyFont="1" applyFill="1" applyBorder="1" applyAlignment="1" applyProtection="1">
      <alignment horizontal="center"/>
      <protection/>
    </xf>
    <xf numFmtId="0" fontId="11" fillId="55" borderId="47" xfId="227" applyFont="1" applyFill="1" applyBorder="1" applyProtection="1">
      <alignment/>
      <protection/>
    </xf>
    <xf numFmtId="0" fontId="11" fillId="55" borderId="60" xfId="227" applyFont="1" applyFill="1" applyBorder="1" applyAlignment="1" applyProtection="1">
      <alignment horizontal="right"/>
      <protection/>
    </xf>
    <xf numFmtId="0" fontId="11" fillId="55" borderId="50" xfId="227" applyFont="1" applyFill="1" applyBorder="1" applyProtection="1">
      <alignment/>
      <protection/>
    </xf>
    <xf numFmtId="0" fontId="11" fillId="55" borderId="98" xfId="227" applyFont="1" applyFill="1" applyBorder="1" applyAlignment="1" applyProtection="1">
      <alignment horizontal="left"/>
      <protection/>
    </xf>
    <xf numFmtId="0" fontId="11" fillId="55" borderId="99" xfId="227" applyFont="1" applyFill="1" applyBorder="1" applyAlignment="1" applyProtection="1">
      <alignment horizontal="right"/>
      <protection/>
    </xf>
    <xf numFmtId="0" fontId="38" fillId="55" borderId="99" xfId="227" applyFont="1" applyFill="1" applyBorder="1" applyAlignment="1" applyProtection="1">
      <alignment horizontal="right"/>
      <protection/>
    </xf>
    <xf numFmtId="0" fontId="11" fillId="55" borderId="50" xfId="227" applyFont="1" applyFill="1" applyBorder="1" applyAlignment="1" applyProtection="1">
      <alignment horizontal="right"/>
      <protection/>
    </xf>
    <xf numFmtId="0" fontId="38" fillId="55" borderId="100" xfId="227" applyFont="1" applyFill="1" applyBorder="1" applyAlignment="1" applyProtection="1">
      <alignment horizontal="right"/>
      <protection/>
    </xf>
    <xf numFmtId="0" fontId="38" fillId="55" borderId="101" xfId="227" applyFont="1" applyFill="1" applyBorder="1" applyAlignment="1" applyProtection="1">
      <alignment horizontal="right"/>
      <protection/>
    </xf>
    <xf numFmtId="0" fontId="38" fillId="55" borderId="87" xfId="227" applyFont="1" applyFill="1" applyBorder="1" applyAlignment="1" applyProtection="1">
      <alignment horizontal="right"/>
      <protection/>
    </xf>
    <xf numFmtId="0" fontId="38" fillId="55" borderId="88" xfId="227" applyFont="1" applyFill="1" applyBorder="1" applyAlignment="1" applyProtection="1">
      <alignment horizontal="right"/>
      <protection/>
    </xf>
    <xf numFmtId="0" fontId="38" fillId="55" borderId="100" xfId="227" applyFont="1" applyFill="1" applyBorder="1" applyAlignment="1" applyProtection="1">
      <alignment horizontal="center"/>
      <protection/>
    </xf>
    <xf numFmtId="0" fontId="38" fillId="55" borderId="101" xfId="227" applyFont="1" applyFill="1" applyBorder="1" applyAlignment="1" applyProtection="1">
      <alignment horizontal="center"/>
      <protection/>
    </xf>
    <xf numFmtId="0" fontId="38" fillId="55" borderId="87" xfId="227" applyFont="1" applyFill="1" applyBorder="1" applyAlignment="1" applyProtection="1">
      <alignment horizontal="center"/>
      <protection/>
    </xf>
    <xf numFmtId="0" fontId="38" fillId="55" borderId="102" xfId="227" applyFont="1" applyFill="1" applyBorder="1" applyAlignment="1" applyProtection="1">
      <alignment horizontal="center"/>
      <protection/>
    </xf>
    <xf numFmtId="0" fontId="38" fillId="55" borderId="72" xfId="227" applyFont="1" applyFill="1" applyBorder="1" applyProtection="1">
      <alignment/>
      <protection/>
    </xf>
    <xf numFmtId="4" fontId="2" fillId="55" borderId="72" xfId="250" applyNumberFormat="1" applyFont="1" applyFill="1" applyBorder="1" applyAlignment="1" applyProtection="1">
      <alignment horizontal="right"/>
      <protection/>
    </xf>
    <xf numFmtId="4" fontId="2" fillId="55" borderId="72" xfId="250" applyNumberFormat="1" applyFont="1" applyFill="1" applyBorder="1" applyAlignment="1" applyProtection="1">
      <alignment/>
      <protection/>
    </xf>
    <xf numFmtId="4" fontId="2" fillId="55" borderId="103" xfId="250" applyNumberFormat="1" applyFont="1" applyFill="1" applyBorder="1" applyAlignment="1" applyProtection="1">
      <alignment/>
      <protection/>
    </xf>
    <xf numFmtId="4" fontId="2" fillId="55" borderId="104" xfId="250" applyNumberFormat="1" applyFont="1" applyFill="1" applyBorder="1" applyAlignment="1" applyProtection="1">
      <alignment horizontal="right"/>
      <protection/>
    </xf>
    <xf numFmtId="4" fontId="2" fillId="55" borderId="36" xfId="250" applyNumberFormat="1" applyFont="1" applyFill="1" applyBorder="1" applyAlignment="1" applyProtection="1">
      <alignment horizontal="right"/>
      <protection/>
    </xf>
    <xf numFmtId="3" fontId="11" fillId="55" borderId="72" xfId="227" applyNumberFormat="1" applyFont="1" applyFill="1" applyBorder="1" applyAlignment="1" applyProtection="1">
      <alignment horizontal="right"/>
      <protection/>
    </xf>
    <xf numFmtId="4" fontId="2" fillId="55" borderId="104" xfId="250" applyNumberFormat="1" applyFont="1" applyFill="1" applyBorder="1" applyAlignment="1" applyProtection="1">
      <alignment/>
      <protection/>
    </xf>
    <xf numFmtId="4" fontId="11" fillId="55" borderId="105" xfId="227" applyNumberFormat="1" applyFont="1" applyFill="1" applyBorder="1" applyAlignment="1" applyProtection="1">
      <alignment horizontal="right"/>
      <protection/>
    </xf>
    <xf numFmtId="4" fontId="38" fillId="55" borderId="72" xfId="227" applyNumberFormat="1" applyFont="1" applyFill="1" applyBorder="1" applyAlignment="1" applyProtection="1">
      <alignment horizontal="right"/>
      <protection/>
    </xf>
    <xf numFmtId="4" fontId="11" fillId="55" borderId="105" xfId="227" applyNumberFormat="1" applyFont="1" applyFill="1" applyBorder="1" applyProtection="1">
      <alignment/>
      <protection/>
    </xf>
    <xf numFmtId="4" fontId="2" fillId="55" borderId="0" xfId="227" applyNumberFormat="1" applyFill="1" applyProtection="1">
      <alignment/>
      <protection/>
    </xf>
    <xf numFmtId="4" fontId="11" fillId="55" borderId="72" xfId="227" applyNumberFormat="1" applyFont="1" applyFill="1" applyBorder="1" applyProtection="1">
      <alignment/>
      <protection/>
    </xf>
    <xf numFmtId="4" fontId="2" fillId="55" borderId="36" xfId="250" applyNumberFormat="1" applyFont="1" applyFill="1" applyBorder="1" applyAlignment="1" applyProtection="1">
      <alignment/>
      <protection/>
    </xf>
    <xf numFmtId="3" fontId="11" fillId="55" borderId="0" xfId="227" applyNumberFormat="1" applyFont="1" applyFill="1" applyBorder="1" applyProtection="1">
      <alignment/>
      <protection/>
    </xf>
    <xf numFmtId="0" fontId="38" fillId="55" borderId="84" xfId="227" applyFont="1" applyFill="1" applyBorder="1" applyAlignment="1" applyProtection="1">
      <alignment horizontal="right"/>
      <protection/>
    </xf>
    <xf numFmtId="3" fontId="11" fillId="55" borderId="84" xfId="227" applyNumberFormat="1" applyFont="1" applyFill="1" applyBorder="1" applyAlignment="1" applyProtection="1">
      <alignment horizontal="right"/>
      <protection/>
    </xf>
    <xf numFmtId="4" fontId="11" fillId="55" borderId="34" xfId="227" applyNumberFormat="1" applyFont="1" applyFill="1" applyBorder="1" applyAlignment="1" applyProtection="1">
      <alignment horizontal="right"/>
      <protection/>
    </xf>
    <xf numFmtId="4" fontId="38" fillId="55" borderId="84" xfId="227" applyNumberFormat="1" applyFont="1" applyFill="1" applyBorder="1" applyAlignment="1" applyProtection="1">
      <alignment horizontal="right"/>
      <protection/>
    </xf>
    <xf numFmtId="4" fontId="11" fillId="55" borderId="34" xfId="227" applyNumberFormat="1" applyFont="1" applyFill="1" applyBorder="1" applyProtection="1">
      <alignment/>
      <protection/>
    </xf>
    <xf numFmtId="4" fontId="11" fillId="55" borderId="84" xfId="227" applyNumberFormat="1" applyFont="1" applyFill="1" applyBorder="1" applyProtection="1">
      <alignment/>
      <protection/>
    </xf>
    <xf numFmtId="4" fontId="2" fillId="55" borderId="33" xfId="250" applyNumberFormat="1" applyFont="1" applyFill="1" applyBorder="1" applyAlignment="1" applyProtection="1">
      <alignment/>
      <protection/>
    </xf>
    <xf numFmtId="0" fontId="38" fillId="55" borderId="84" xfId="227" applyFont="1" applyFill="1" applyBorder="1" applyProtection="1">
      <alignment/>
      <protection/>
    </xf>
    <xf numFmtId="4" fontId="2" fillId="55" borderId="84" xfId="250" applyNumberFormat="1" applyFont="1" applyFill="1" applyBorder="1" applyAlignment="1" applyProtection="1">
      <alignment horizontal="right"/>
      <protection/>
    </xf>
    <xf numFmtId="4" fontId="2" fillId="55" borderId="34" xfId="250" applyNumberFormat="1" applyFont="1" applyFill="1" applyBorder="1" applyAlignment="1" applyProtection="1">
      <alignment/>
      <protection/>
    </xf>
    <xf numFmtId="4" fontId="2" fillId="55" borderId="106" xfId="250" applyNumberFormat="1" applyFont="1" applyFill="1" applyBorder="1" applyAlignment="1" applyProtection="1">
      <alignment/>
      <protection/>
    </xf>
    <xf numFmtId="4" fontId="2" fillId="55" borderId="107" xfId="250" applyNumberFormat="1" applyFont="1" applyFill="1" applyBorder="1" applyAlignment="1" applyProtection="1">
      <alignment horizontal="right"/>
      <protection/>
    </xf>
    <xf numFmtId="4" fontId="2" fillId="55" borderId="33" xfId="250" applyNumberFormat="1" applyFont="1" applyFill="1" applyBorder="1" applyAlignment="1" applyProtection="1">
      <alignment horizontal="right"/>
      <protection/>
    </xf>
    <xf numFmtId="4" fontId="2" fillId="55" borderId="107" xfId="250" applyNumberFormat="1" applyFont="1" applyFill="1" applyBorder="1" applyAlignment="1" applyProtection="1">
      <alignment/>
      <protection/>
    </xf>
    <xf numFmtId="4" fontId="38" fillId="55" borderId="34" xfId="227" applyNumberFormat="1" applyFont="1" applyFill="1" applyBorder="1" applyAlignment="1" applyProtection="1">
      <alignment horizontal="right"/>
      <protection/>
    </xf>
    <xf numFmtId="4" fontId="38" fillId="55" borderId="106" xfId="227" applyNumberFormat="1" applyFont="1" applyFill="1" applyBorder="1" applyAlignment="1" applyProtection="1">
      <alignment horizontal="left"/>
      <protection/>
    </xf>
    <xf numFmtId="4" fontId="38" fillId="55" borderId="107" xfId="227" applyNumberFormat="1" applyFont="1" applyFill="1" applyBorder="1" applyAlignment="1" applyProtection="1">
      <alignment horizontal="right"/>
      <protection/>
    </xf>
    <xf numFmtId="3" fontId="38" fillId="55" borderId="84" xfId="227" applyNumberFormat="1" applyFont="1" applyFill="1" applyBorder="1" applyAlignment="1" applyProtection="1">
      <alignment horizontal="right"/>
      <protection/>
    </xf>
    <xf numFmtId="4" fontId="11" fillId="55" borderId="106" xfId="227" applyNumberFormat="1" applyFont="1" applyFill="1" applyBorder="1" applyAlignment="1" applyProtection="1">
      <alignment horizontal="right"/>
      <protection/>
    </xf>
    <xf numFmtId="4" fontId="11" fillId="55" borderId="107" xfId="227" applyNumberFormat="1" applyFont="1" applyFill="1" applyBorder="1" applyAlignment="1" applyProtection="1">
      <alignment horizontal="right"/>
      <protection/>
    </xf>
    <xf numFmtId="4" fontId="11" fillId="55" borderId="84" xfId="227" applyNumberFormat="1" applyFont="1" applyFill="1" applyBorder="1" applyAlignment="1" applyProtection="1">
      <alignment horizontal="right"/>
      <protection/>
    </xf>
    <xf numFmtId="4" fontId="54" fillId="55" borderId="107" xfId="227" applyNumberFormat="1" applyFont="1" applyFill="1" applyBorder="1" applyAlignment="1" applyProtection="1">
      <alignment horizontal="right"/>
      <protection/>
    </xf>
    <xf numFmtId="4" fontId="11" fillId="55" borderId="106" xfId="227" applyNumberFormat="1" applyFont="1" applyFill="1" applyBorder="1" applyProtection="1">
      <alignment/>
      <protection/>
    </xf>
    <xf numFmtId="4" fontId="11" fillId="55" borderId="107" xfId="227" applyNumberFormat="1" applyFont="1" applyFill="1" applyBorder="1" applyProtection="1">
      <alignment/>
      <protection/>
    </xf>
    <xf numFmtId="4" fontId="38" fillId="55" borderId="34" xfId="227" applyNumberFormat="1" applyFont="1" applyFill="1" applyBorder="1" applyProtection="1">
      <alignment/>
      <protection/>
    </xf>
    <xf numFmtId="4" fontId="55" fillId="55" borderId="84" xfId="227" applyNumberFormat="1" applyFont="1" applyFill="1" applyBorder="1" applyProtection="1">
      <alignment/>
      <protection/>
    </xf>
    <xf numFmtId="4" fontId="11" fillId="55" borderId="0" xfId="227" applyNumberFormat="1" applyFont="1" applyFill="1" applyBorder="1" applyProtection="1">
      <alignment/>
      <protection/>
    </xf>
    <xf numFmtId="4" fontId="38" fillId="55" borderId="88" xfId="227" applyNumberFormat="1" applyFont="1" applyFill="1" applyBorder="1" applyAlignment="1" applyProtection="1">
      <alignment horizontal="right"/>
      <protection/>
    </xf>
    <xf numFmtId="4" fontId="38" fillId="55" borderId="87" xfId="227" applyNumberFormat="1" applyFont="1" applyFill="1" applyBorder="1" applyAlignment="1" applyProtection="1">
      <alignment horizontal="right"/>
      <protection/>
    </xf>
    <xf numFmtId="4" fontId="38" fillId="55" borderId="100" xfId="227" applyNumberFormat="1" applyFont="1" applyFill="1" applyBorder="1" applyAlignment="1" applyProtection="1">
      <alignment horizontal="left"/>
      <protection/>
    </xf>
    <xf numFmtId="4" fontId="38" fillId="55" borderId="101" xfId="227" applyNumberFormat="1" applyFont="1" applyFill="1" applyBorder="1" applyAlignment="1" applyProtection="1">
      <alignment horizontal="right"/>
      <protection/>
    </xf>
    <xf numFmtId="4" fontId="38" fillId="55" borderId="101" xfId="176" applyNumberFormat="1" applyFont="1" applyFill="1" applyBorder="1" applyAlignment="1" applyProtection="1">
      <alignment horizontal="right"/>
      <protection/>
    </xf>
    <xf numFmtId="3" fontId="38" fillId="55" borderId="88" xfId="227" applyNumberFormat="1" applyFont="1" applyFill="1" applyBorder="1" applyAlignment="1" applyProtection="1">
      <alignment horizontal="right"/>
      <protection/>
    </xf>
    <xf numFmtId="4" fontId="38" fillId="55" borderId="100" xfId="227" applyNumberFormat="1" applyFont="1" applyFill="1" applyBorder="1" applyAlignment="1" applyProtection="1">
      <alignment horizontal="right"/>
      <protection/>
    </xf>
    <xf numFmtId="4" fontId="38" fillId="55" borderId="100" xfId="227" applyNumberFormat="1" applyFont="1" applyFill="1" applyBorder="1" applyProtection="1">
      <alignment/>
      <protection/>
    </xf>
    <xf numFmtId="4" fontId="38" fillId="55" borderId="101" xfId="227" applyNumberFormat="1" applyFont="1" applyFill="1" applyBorder="1" applyProtection="1">
      <alignment/>
      <protection/>
    </xf>
    <xf numFmtId="4" fontId="38" fillId="55" borderId="87" xfId="227" applyNumberFormat="1" applyFont="1" applyFill="1" applyBorder="1" applyProtection="1">
      <alignment/>
      <protection/>
    </xf>
    <xf numFmtId="4" fontId="3" fillId="55" borderId="0" xfId="227" applyNumberFormat="1" applyFont="1" applyFill="1" applyProtection="1">
      <alignment/>
      <protection/>
    </xf>
    <xf numFmtId="4" fontId="38" fillId="55" borderId="88" xfId="227" applyNumberFormat="1" applyFont="1" applyFill="1" applyBorder="1" applyProtection="1">
      <alignment/>
      <protection/>
    </xf>
    <xf numFmtId="173" fontId="38" fillId="55" borderId="0" xfId="227" applyNumberFormat="1" applyFont="1" applyFill="1" applyBorder="1" applyProtection="1">
      <alignment/>
      <protection/>
    </xf>
    <xf numFmtId="0" fontId="38" fillId="55" borderId="72" xfId="227" applyFont="1" applyFill="1" applyBorder="1" applyAlignment="1" applyProtection="1">
      <alignment wrapText="1"/>
      <protection/>
    </xf>
    <xf numFmtId="0" fontId="38" fillId="55" borderId="84" xfId="227" applyFont="1" applyFill="1" applyBorder="1" applyAlignment="1" applyProtection="1">
      <alignment horizontal="right" wrapText="1"/>
      <protection/>
    </xf>
    <xf numFmtId="4" fontId="2" fillId="55" borderId="0" xfId="227" applyNumberFormat="1" applyFill="1" applyBorder="1" applyProtection="1">
      <alignment/>
      <protection/>
    </xf>
    <xf numFmtId="3" fontId="38" fillId="55" borderId="34" xfId="227" applyNumberFormat="1" applyFont="1" applyFill="1" applyBorder="1" applyProtection="1">
      <alignment/>
      <protection/>
    </xf>
    <xf numFmtId="3" fontId="38" fillId="55" borderId="106" xfId="227" applyNumberFormat="1" applyFont="1" applyFill="1" applyBorder="1" applyAlignment="1" applyProtection="1">
      <alignment horizontal="left"/>
      <protection/>
    </xf>
    <xf numFmtId="3" fontId="38" fillId="55" borderId="107" xfId="227" applyNumberFormat="1" applyFont="1" applyFill="1" applyBorder="1" applyAlignment="1" applyProtection="1">
      <alignment horizontal="right"/>
      <protection/>
    </xf>
    <xf numFmtId="3" fontId="38" fillId="55" borderId="34" xfId="227" applyNumberFormat="1" applyFont="1" applyFill="1" applyBorder="1" applyAlignment="1" applyProtection="1">
      <alignment horizontal="right"/>
      <protection/>
    </xf>
    <xf numFmtId="0" fontId="11" fillId="55" borderId="106" xfId="227" applyFont="1" applyFill="1" applyBorder="1" applyProtection="1">
      <alignment/>
      <protection/>
    </xf>
    <xf numFmtId="177" fontId="11" fillId="55" borderId="107" xfId="227" applyNumberFormat="1" applyFont="1" applyFill="1" applyBorder="1" applyProtection="1">
      <alignment/>
      <protection/>
    </xf>
    <xf numFmtId="0" fontId="11" fillId="55" borderId="107" xfId="227" applyFont="1" applyFill="1" applyBorder="1" applyProtection="1">
      <alignment/>
      <protection/>
    </xf>
    <xf numFmtId="3" fontId="11" fillId="55" borderId="106" xfId="227" applyNumberFormat="1" applyFont="1" applyFill="1" applyBorder="1" applyProtection="1">
      <alignment/>
      <protection/>
    </xf>
    <xf numFmtId="3" fontId="54" fillId="55" borderId="107" xfId="227" applyNumberFormat="1" applyFont="1" applyFill="1" applyBorder="1" applyProtection="1">
      <alignment/>
      <protection/>
    </xf>
    <xf numFmtId="2" fontId="11" fillId="55" borderId="107" xfId="227" applyNumberFormat="1" applyFont="1" applyFill="1" applyBorder="1" applyProtection="1">
      <alignment/>
      <protection/>
    </xf>
    <xf numFmtId="0" fontId="3" fillId="55" borderId="0" xfId="227" applyFont="1" applyFill="1" applyBorder="1" applyProtection="1">
      <alignment/>
      <protection/>
    </xf>
    <xf numFmtId="0" fontId="11" fillId="55" borderId="0" xfId="227" applyFont="1" applyFill="1" applyBorder="1" applyProtection="1">
      <alignment/>
      <protection/>
    </xf>
    <xf numFmtId="0" fontId="11" fillId="55" borderId="0" xfId="227" applyFont="1" applyFill="1" applyAlignment="1" applyProtection="1">
      <alignment vertical="center"/>
      <protection/>
    </xf>
    <xf numFmtId="0" fontId="38" fillId="55" borderId="0" xfId="227" applyFont="1" applyFill="1" applyBorder="1" applyAlignment="1" applyProtection="1">
      <alignment horizontal="center" vertical="center"/>
      <protection/>
    </xf>
    <xf numFmtId="0" fontId="38" fillId="55" borderId="97" xfId="227" applyFont="1" applyFill="1" applyBorder="1" applyAlignment="1" applyProtection="1">
      <alignment horizontal="center"/>
      <protection/>
    </xf>
    <xf numFmtId="0" fontId="11" fillId="55" borderId="60" xfId="227" applyFont="1" applyFill="1" applyBorder="1" applyProtection="1">
      <alignment/>
      <protection/>
    </xf>
    <xf numFmtId="0" fontId="2" fillId="55" borderId="0" xfId="227" applyFill="1" applyAlignment="1" applyProtection="1">
      <alignment horizontal="right"/>
      <protection/>
    </xf>
    <xf numFmtId="0" fontId="38" fillId="55" borderId="60" xfId="227" applyFont="1" applyFill="1" applyBorder="1" applyAlignment="1" applyProtection="1">
      <alignment horizontal="right"/>
      <protection/>
    </xf>
    <xf numFmtId="0" fontId="11" fillId="55" borderId="72" xfId="227" applyFont="1" applyFill="1" applyBorder="1" applyAlignment="1" applyProtection="1">
      <alignment horizontal="right"/>
      <protection/>
    </xf>
    <xf numFmtId="0" fontId="11" fillId="55" borderId="105" xfId="227" applyFont="1" applyFill="1" applyBorder="1" applyAlignment="1" applyProtection="1">
      <alignment horizontal="right"/>
      <protection/>
    </xf>
    <xf numFmtId="0" fontId="11" fillId="55" borderId="103" xfId="227" applyFont="1" applyFill="1" applyBorder="1" applyAlignment="1" applyProtection="1">
      <alignment horizontal="left"/>
      <protection/>
    </xf>
    <xf numFmtId="0" fontId="11" fillId="55" borderId="104" xfId="227" applyFont="1" applyFill="1" applyBorder="1" applyAlignment="1" applyProtection="1">
      <alignment horizontal="right"/>
      <protection/>
    </xf>
    <xf numFmtId="0" fontId="11" fillId="55" borderId="36" xfId="227" applyFont="1" applyFill="1" applyBorder="1" applyAlignment="1" applyProtection="1">
      <alignment horizontal="right"/>
      <protection/>
    </xf>
    <xf numFmtId="0" fontId="11" fillId="55" borderId="103" xfId="227" applyFont="1" applyFill="1" applyBorder="1" applyAlignment="1" applyProtection="1">
      <alignment horizontal="right"/>
      <protection/>
    </xf>
    <xf numFmtId="4" fontId="11" fillId="55" borderId="72" xfId="227" applyNumberFormat="1" applyFont="1" applyFill="1" applyBorder="1" applyAlignment="1" applyProtection="1">
      <alignment horizontal="right"/>
      <protection/>
    </xf>
    <xf numFmtId="4" fontId="2" fillId="55" borderId="0" xfId="227" applyNumberFormat="1" applyFill="1" applyBorder="1" applyAlignment="1" applyProtection="1">
      <alignment horizontal="right"/>
      <protection/>
    </xf>
    <xf numFmtId="0" fontId="11" fillId="55" borderId="84" xfId="227" applyFont="1" applyFill="1" applyBorder="1" applyAlignment="1" applyProtection="1">
      <alignment horizontal="right"/>
      <protection/>
    </xf>
    <xf numFmtId="4" fontId="54" fillId="55" borderId="84" xfId="227" applyNumberFormat="1" applyFont="1" applyFill="1" applyBorder="1" applyAlignment="1" applyProtection="1">
      <alignment horizontal="right"/>
      <protection/>
    </xf>
    <xf numFmtId="4" fontId="54" fillId="55" borderId="34" xfId="227" applyNumberFormat="1" applyFont="1" applyFill="1" applyBorder="1" applyAlignment="1" applyProtection="1">
      <alignment horizontal="right"/>
      <protection/>
    </xf>
    <xf numFmtId="4" fontId="11" fillId="55" borderId="106" xfId="227" applyNumberFormat="1" applyFont="1" applyFill="1" applyBorder="1" applyAlignment="1" applyProtection="1">
      <alignment horizontal="left"/>
      <protection/>
    </xf>
    <xf numFmtId="4" fontId="54" fillId="55" borderId="33" xfId="227" applyNumberFormat="1" applyFont="1" applyFill="1" applyBorder="1" applyAlignment="1" applyProtection="1">
      <alignment horizontal="right"/>
      <protection/>
    </xf>
    <xf numFmtId="4" fontId="2" fillId="55" borderId="0" xfId="227" applyNumberFormat="1" applyFill="1" applyAlignment="1" applyProtection="1">
      <alignment horizontal="right"/>
      <protection/>
    </xf>
    <xf numFmtId="4" fontId="11" fillId="55" borderId="33" xfId="227" applyNumberFormat="1" applyFont="1" applyFill="1" applyBorder="1" applyAlignment="1" applyProtection="1">
      <alignment horizontal="right"/>
      <protection/>
    </xf>
    <xf numFmtId="4" fontId="38" fillId="55" borderId="86" xfId="227" applyNumberFormat="1" applyFont="1" applyFill="1" applyBorder="1" applyAlignment="1" applyProtection="1">
      <alignment horizontal="right"/>
      <protection/>
    </xf>
    <xf numFmtId="4" fontId="3" fillId="55" borderId="0" xfId="227" applyNumberFormat="1" applyFont="1" applyFill="1" applyAlignment="1" applyProtection="1">
      <alignment horizontal="right"/>
      <protection/>
    </xf>
    <xf numFmtId="0" fontId="38" fillId="55" borderId="27" xfId="227" applyFont="1" applyFill="1" applyBorder="1" applyProtection="1">
      <alignment/>
      <protection/>
    </xf>
    <xf numFmtId="4" fontId="38" fillId="55" borderId="23" xfId="227" applyNumberFormat="1" applyFont="1" applyFill="1" applyBorder="1" applyProtection="1">
      <alignment/>
      <protection/>
    </xf>
    <xf numFmtId="4" fontId="38" fillId="55" borderId="46" xfId="227" applyNumberFormat="1" applyFont="1" applyFill="1" applyBorder="1" applyProtection="1">
      <alignment/>
      <protection/>
    </xf>
    <xf numFmtId="4" fontId="38" fillId="55" borderId="108" xfId="227" applyNumberFormat="1" applyFont="1" applyFill="1" applyBorder="1" applyProtection="1">
      <alignment/>
      <protection/>
    </xf>
    <xf numFmtId="4" fontId="38" fillId="55" borderId="109" xfId="227" applyNumberFormat="1" applyFont="1" applyFill="1" applyBorder="1" applyProtection="1">
      <alignment/>
      <protection/>
    </xf>
    <xf numFmtId="4" fontId="38" fillId="55" borderId="109" xfId="176" applyNumberFormat="1" applyFont="1" applyFill="1" applyBorder="1" applyAlignment="1" applyProtection="1">
      <alignment/>
      <protection/>
    </xf>
    <xf numFmtId="4" fontId="38" fillId="55" borderId="23" xfId="227" applyNumberFormat="1" applyFont="1" applyFill="1" applyBorder="1" applyAlignment="1" applyProtection="1">
      <alignment horizontal="right"/>
      <protection/>
    </xf>
    <xf numFmtId="4" fontId="38" fillId="55" borderId="110" xfId="227" applyNumberFormat="1" applyFont="1" applyFill="1" applyBorder="1" applyProtection="1">
      <alignment/>
      <protection/>
    </xf>
    <xf numFmtId="4" fontId="38" fillId="55" borderId="0" xfId="227" applyNumberFormat="1" applyFont="1" applyFill="1" applyBorder="1" applyProtection="1">
      <alignment/>
      <protection/>
    </xf>
    <xf numFmtId="0" fontId="78" fillId="55" borderId="0" xfId="0" applyFont="1" applyFill="1" applyAlignment="1" applyProtection="1">
      <alignment/>
      <protection/>
    </xf>
    <xf numFmtId="0" fontId="38" fillId="55" borderId="0" xfId="227" applyFont="1" applyFill="1" applyBorder="1" applyProtection="1">
      <alignment/>
      <protection/>
    </xf>
    <xf numFmtId="3" fontId="54" fillId="55" borderId="0" xfId="227" applyNumberFormat="1" applyFont="1" applyFill="1" applyBorder="1" applyProtection="1">
      <alignment/>
      <protection/>
    </xf>
    <xf numFmtId="3" fontId="38" fillId="55" borderId="0" xfId="227" applyNumberFormat="1" applyFont="1" applyFill="1" applyBorder="1" applyProtection="1">
      <alignment/>
      <protection/>
    </xf>
    <xf numFmtId="10" fontId="38" fillId="55" borderId="0" xfId="176" applyNumberFormat="1" applyFont="1" applyFill="1" applyBorder="1" applyAlignment="1" applyProtection="1">
      <alignment/>
      <protection/>
    </xf>
    <xf numFmtId="0" fontId="54" fillId="55" borderId="0" xfId="227" applyFont="1" applyFill="1" applyBorder="1" applyProtection="1">
      <alignment/>
      <protection/>
    </xf>
    <xf numFmtId="4" fontId="39" fillId="55" borderId="0" xfId="227" applyNumberFormat="1" applyFont="1" applyFill="1" applyBorder="1" applyProtection="1">
      <alignment/>
      <protection/>
    </xf>
    <xf numFmtId="4" fontId="39" fillId="55" borderId="0" xfId="224" applyNumberFormat="1" applyFont="1" applyFill="1" applyProtection="1">
      <alignment/>
      <protection/>
    </xf>
    <xf numFmtId="0" fontId="38" fillId="55" borderId="0" xfId="227" applyFont="1" applyFill="1" applyAlignment="1" applyProtection="1">
      <alignment horizontal="left"/>
      <protection/>
    </xf>
    <xf numFmtId="4" fontId="55" fillId="55" borderId="0" xfId="227" applyNumberFormat="1" applyFont="1" applyFill="1" applyProtection="1">
      <alignment/>
      <protection/>
    </xf>
    <xf numFmtId="0" fontId="38" fillId="55" borderId="24" xfId="227" applyFont="1" applyFill="1" applyBorder="1" applyAlignment="1" applyProtection="1">
      <alignment horizontal="center"/>
      <protection/>
    </xf>
    <xf numFmtId="0" fontId="38" fillId="55" borderId="46" xfId="227" applyFont="1" applyFill="1" applyBorder="1" applyAlignment="1" applyProtection="1">
      <alignment horizontal="center"/>
      <protection/>
    </xf>
    <xf numFmtId="0" fontId="3" fillId="55" borderId="0" xfId="227" applyFont="1" applyFill="1" applyAlignment="1" applyProtection="1">
      <alignment horizontal="right"/>
      <protection/>
    </xf>
    <xf numFmtId="0" fontId="38" fillId="55" borderId="0" xfId="241" applyFont="1" applyFill="1" applyBorder="1" applyAlignment="1" applyProtection="1">
      <alignment horizontal="left" vertical="center"/>
      <protection/>
    </xf>
    <xf numFmtId="186" fontId="38" fillId="55" borderId="0" xfId="241" applyNumberFormat="1" applyFont="1" applyFill="1" applyBorder="1" applyAlignment="1" applyProtection="1">
      <alignment vertical="center"/>
      <protection/>
    </xf>
    <xf numFmtId="4" fontId="38" fillId="55" borderId="0" xfId="241" applyNumberFormat="1" applyFont="1" applyFill="1" applyBorder="1" applyAlignment="1" applyProtection="1">
      <alignment horizontal="right" vertical="center"/>
      <protection/>
    </xf>
    <xf numFmtId="188" fontId="50" fillId="55" borderId="0" xfId="168" applyNumberFormat="1" applyFont="1" applyFill="1" applyBorder="1" applyAlignment="1" applyProtection="1">
      <alignment horizontal="center" vertical="center"/>
      <protection/>
    </xf>
    <xf numFmtId="4" fontId="2" fillId="59" borderId="84" xfId="250" applyNumberFormat="1" applyFont="1" applyFill="1" applyBorder="1" applyAlignment="1" applyProtection="1">
      <alignment horizontal="right"/>
      <protection locked="0"/>
    </xf>
    <xf numFmtId="4" fontId="2" fillId="59" borderId="34" xfId="250" applyNumberFormat="1" applyFont="1" applyFill="1" applyBorder="1" applyAlignment="1" applyProtection="1">
      <alignment/>
      <protection locked="0"/>
    </xf>
    <xf numFmtId="4" fontId="2" fillId="59" borderId="106" xfId="250" applyNumberFormat="1" applyFont="1" applyFill="1" applyBorder="1" applyAlignment="1" applyProtection="1">
      <alignment/>
      <protection locked="0"/>
    </xf>
    <xf numFmtId="4" fontId="2" fillId="59" borderId="107" xfId="250" applyNumberFormat="1" applyFont="1" applyFill="1" applyBorder="1" applyAlignment="1" applyProtection="1">
      <alignment horizontal="right"/>
      <protection locked="0"/>
    </xf>
    <xf numFmtId="4" fontId="2" fillId="59" borderId="33" xfId="250" applyNumberFormat="1" applyFont="1" applyFill="1" applyBorder="1" applyAlignment="1" applyProtection="1">
      <alignment horizontal="right"/>
      <protection locked="0"/>
    </xf>
    <xf numFmtId="4" fontId="2" fillId="59" borderId="84" xfId="250" applyNumberFormat="1" applyFont="1" applyFill="1" applyBorder="1" applyAlignment="1" applyProtection="1">
      <alignment/>
      <protection locked="0"/>
    </xf>
    <xf numFmtId="4" fontId="2" fillId="59" borderId="106" xfId="250" applyNumberFormat="1" applyFont="1" applyFill="1" applyBorder="1" applyAlignment="1" applyProtection="1">
      <alignment horizontal="left"/>
      <protection locked="0"/>
    </xf>
    <xf numFmtId="4" fontId="2" fillId="59" borderId="107" xfId="250" applyNumberFormat="1" applyFont="1" applyFill="1" applyBorder="1" applyAlignment="1" applyProtection="1">
      <alignment/>
      <protection locked="0"/>
    </xf>
    <xf numFmtId="4" fontId="2" fillId="59" borderId="106" xfId="250" applyNumberFormat="1" applyFont="1" applyFill="1" applyBorder="1" applyAlignment="1" applyProtection="1">
      <alignment horizontal="right"/>
      <protection locked="0"/>
    </xf>
    <xf numFmtId="4" fontId="2" fillId="59" borderId="23" xfId="250" applyNumberFormat="1" applyFont="1" applyFill="1" applyBorder="1" applyAlignment="1" applyProtection="1">
      <alignment horizontal="right"/>
      <protection locked="0"/>
    </xf>
    <xf numFmtId="4" fontId="2" fillId="59" borderId="86" xfId="250" applyNumberFormat="1" applyFont="1" applyFill="1" applyBorder="1" applyAlignment="1" applyProtection="1">
      <alignment/>
      <protection locked="0"/>
    </xf>
    <xf numFmtId="4" fontId="2" fillId="59" borderId="88" xfId="250" applyNumberFormat="1" applyFont="1" applyFill="1" applyBorder="1" applyAlignment="1" applyProtection="1">
      <alignment/>
      <protection locked="0"/>
    </xf>
    <xf numFmtId="0" fontId="2" fillId="55" borderId="0" xfId="224" applyFill="1" applyProtection="1">
      <alignment/>
      <protection locked="0"/>
    </xf>
    <xf numFmtId="0" fontId="3" fillId="55" borderId="0" xfId="224" applyFont="1" applyFill="1" applyBorder="1" applyAlignment="1" applyProtection="1">
      <alignment horizontal="center"/>
      <protection locked="0"/>
    </xf>
    <xf numFmtId="0" fontId="2" fillId="55" borderId="0" xfId="224" applyFill="1" applyBorder="1" applyAlignment="1" applyProtection="1">
      <alignment horizontal="center"/>
      <protection locked="0"/>
    </xf>
    <xf numFmtId="0" fontId="34" fillId="55" borderId="0" xfId="239" applyFont="1" applyFill="1" applyProtection="1">
      <alignment/>
      <protection locked="0"/>
    </xf>
    <xf numFmtId="0" fontId="35" fillId="55" borderId="0" xfId="224" applyFont="1" applyFill="1" applyAlignment="1" applyProtection="1">
      <alignment horizontal="right"/>
      <protection locked="0"/>
    </xf>
    <xf numFmtId="0" fontId="35" fillId="55" borderId="0" xfId="227" applyFont="1" applyFill="1" applyAlignment="1" applyProtection="1">
      <alignment horizontal="right"/>
      <protection locked="0"/>
    </xf>
    <xf numFmtId="0" fontId="108" fillId="55" borderId="24" xfId="239" applyFont="1" applyFill="1" applyBorder="1" applyProtection="1">
      <alignment/>
      <protection locked="0"/>
    </xf>
    <xf numFmtId="0" fontId="108" fillId="55" borderId="25" xfId="239" applyFont="1" applyFill="1" applyBorder="1" applyProtection="1">
      <alignment/>
      <protection locked="0"/>
    </xf>
    <xf numFmtId="0" fontId="11" fillId="55" borderId="25" xfId="224" applyFont="1" applyFill="1" applyBorder="1" applyAlignment="1" applyProtection="1">
      <alignment horizontal="right"/>
      <protection locked="0"/>
    </xf>
    <xf numFmtId="0" fontId="11" fillId="55" borderId="25" xfId="227" applyFont="1" applyFill="1" applyBorder="1" applyAlignment="1" applyProtection="1">
      <alignment horizontal="right"/>
      <protection locked="0"/>
    </xf>
    <xf numFmtId="0" fontId="11" fillId="55" borderId="61" xfId="227" applyFont="1" applyFill="1" applyBorder="1" applyAlignment="1" applyProtection="1">
      <alignment horizontal="right"/>
      <protection locked="0"/>
    </xf>
    <xf numFmtId="0" fontId="11" fillId="55" borderId="0" xfId="227" applyFont="1" applyFill="1" applyBorder="1" applyAlignment="1" applyProtection="1">
      <alignment horizontal="right"/>
      <protection locked="0"/>
    </xf>
    <xf numFmtId="0" fontId="36" fillId="0" borderId="0" xfId="227" applyFont="1" applyFill="1" applyAlignment="1" applyProtection="1">
      <alignment/>
      <protection locked="0"/>
    </xf>
    <xf numFmtId="0" fontId="108" fillId="55" borderId="22" xfId="239" applyFont="1" applyFill="1" applyBorder="1" applyProtection="1">
      <alignment/>
      <protection locked="0"/>
    </xf>
    <xf numFmtId="0" fontId="108" fillId="55" borderId="0" xfId="239" applyFont="1" applyFill="1" applyBorder="1" applyProtection="1">
      <alignment/>
      <protection locked="0"/>
    </xf>
    <xf numFmtId="0" fontId="11" fillId="55" borderId="0" xfId="224" applyFont="1" applyFill="1" applyBorder="1" applyAlignment="1" applyProtection="1">
      <alignment horizontal="right"/>
      <protection locked="0"/>
    </xf>
    <xf numFmtId="0" fontId="11" fillId="55" borderId="47" xfId="227" applyFont="1" applyFill="1" applyBorder="1" applyAlignment="1" applyProtection="1">
      <alignment horizontal="right"/>
      <protection locked="0"/>
    </xf>
    <xf numFmtId="0" fontId="38" fillId="0" borderId="0" xfId="227" applyFont="1" applyFill="1" applyAlignment="1" applyProtection="1">
      <alignment/>
      <protection locked="0"/>
    </xf>
    <xf numFmtId="0" fontId="109" fillId="0" borderId="22" xfId="56" applyFont="1" applyBorder="1" applyAlignment="1" applyProtection="1">
      <alignment/>
      <protection locked="0"/>
    </xf>
    <xf numFmtId="0" fontId="2" fillId="0" borderId="0" xfId="227" applyFont="1" applyFill="1" applyBorder="1" applyProtection="1">
      <alignment/>
      <protection locked="0"/>
    </xf>
    <xf numFmtId="0" fontId="110" fillId="0" borderId="0" xfId="224" applyFont="1" applyBorder="1" applyAlignment="1" applyProtection="1">
      <alignment horizontal="right"/>
      <protection locked="0"/>
    </xf>
    <xf numFmtId="0" fontId="3" fillId="0" borderId="47" xfId="224" applyFont="1" applyBorder="1" applyAlignment="1" applyProtection="1">
      <alignment horizontal="center"/>
      <protection locked="0"/>
    </xf>
    <xf numFmtId="0" fontId="3" fillId="0" borderId="47" xfId="224" applyFont="1" applyBorder="1" applyAlignment="1" applyProtection="1">
      <alignment horizontal="center" wrapText="1"/>
      <protection locked="0"/>
    </xf>
    <xf numFmtId="0" fontId="34" fillId="0" borderId="22" xfId="227" applyFont="1" applyFill="1" applyBorder="1" applyProtection="1">
      <alignment/>
      <protection locked="0"/>
    </xf>
    <xf numFmtId="0" fontId="36" fillId="0" borderId="0" xfId="227" applyFont="1" applyFill="1" applyBorder="1" applyProtection="1">
      <alignment/>
      <protection locked="0"/>
    </xf>
    <xf numFmtId="0" fontId="36" fillId="0" borderId="47" xfId="227" applyFont="1" applyFill="1" applyBorder="1" applyAlignment="1" applyProtection="1">
      <alignment horizontal="right"/>
      <protection locked="0"/>
    </xf>
    <xf numFmtId="0" fontId="34" fillId="0" borderId="48" xfId="227" applyFont="1" applyFill="1" applyBorder="1" applyProtection="1">
      <alignment/>
      <protection locked="0"/>
    </xf>
    <xf numFmtId="0" fontId="38" fillId="0" borderId="49" xfId="227" applyFont="1" applyFill="1" applyBorder="1" applyAlignment="1" applyProtection="1">
      <alignment horizontal="right"/>
      <protection locked="0"/>
    </xf>
    <xf numFmtId="0" fontId="38" fillId="0" borderId="70" xfId="227" applyFont="1" applyFill="1" applyBorder="1" applyProtection="1">
      <alignment/>
      <protection locked="0"/>
    </xf>
    <xf numFmtId="0" fontId="38" fillId="0" borderId="70" xfId="227" applyFont="1" applyFill="1" applyBorder="1" applyAlignment="1" applyProtection="1">
      <alignment horizontal="right"/>
      <protection locked="0"/>
    </xf>
    <xf numFmtId="0" fontId="38" fillId="0" borderId="72" xfId="227" applyFont="1" applyFill="1" applyBorder="1" applyAlignment="1" applyProtection="1">
      <alignment horizontal="right"/>
      <protection locked="0"/>
    </xf>
    <xf numFmtId="0" fontId="38" fillId="0" borderId="0" xfId="227" applyFont="1" applyFill="1" applyAlignment="1" applyProtection="1">
      <alignment horizontal="center" vertical="center"/>
      <protection locked="0"/>
    </xf>
    <xf numFmtId="0" fontId="38" fillId="0" borderId="84" xfId="227" applyFont="1" applyFill="1" applyBorder="1" applyAlignment="1" applyProtection="1">
      <alignment horizontal="right"/>
      <protection locked="0"/>
    </xf>
    <xf numFmtId="0" fontId="38" fillId="0" borderId="33" xfId="227" applyFont="1" applyFill="1" applyBorder="1" applyProtection="1">
      <alignment/>
      <protection locked="0"/>
    </xf>
    <xf numFmtId="0" fontId="11" fillId="0" borderId="70" xfId="227" applyFont="1" applyFill="1" applyBorder="1" applyAlignment="1" applyProtection="1">
      <alignment horizontal="right"/>
      <protection locked="0"/>
    </xf>
    <xf numFmtId="0" fontId="11" fillId="0" borderId="84" xfId="227" applyFont="1" applyFill="1" applyBorder="1" applyAlignment="1" applyProtection="1">
      <alignment horizontal="right"/>
      <protection locked="0"/>
    </xf>
    <xf numFmtId="0" fontId="11" fillId="0" borderId="0" xfId="227" applyFont="1" applyFill="1" applyBorder="1" applyAlignment="1" applyProtection="1">
      <alignment horizontal="right"/>
      <protection locked="0"/>
    </xf>
    <xf numFmtId="0" fontId="37" fillId="0" borderId="32" xfId="227" applyFont="1" applyFill="1" applyBorder="1" applyProtection="1">
      <alignment/>
      <protection locked="0"/>
    </xf>
    <xf numFmtId="0" fontId="11" fillId="0" borderId="33" xfId="227" applyFont="1" applyFill="1" applyBorder="1" applyAlignment="1" applyProtection="1">
      <alignment horizontal="right"/>
      <protection locked="0"/>
    </xf>
    <xf numFmtId="0" fontId="37" fillId="0" borderId="33" xfId="227" applyFont="1" applyFill="1" applyBorder="1" applyProtection="1">
      <alignment/>
      <protection locked="0"/>
    </xf>
    <xf numFmtId="0" fontId="37" fillId="0" borderId="33" xfId="227" applyFont="1" applyFill="1" applyBorder="1" applyAlignment="1" applyProtection="1">
      <alignment horizontal="right"/>
      <protection locked="0"/>
    </xf>
    <xf numFmtId="0" fontId="37" fillId="0" borderId="84" xfId="227" applyFont="1" applyFill="1" applyBorder="1" applyAlignment="1" applyProtection="1">
      <alignment horizontal="right"/>
      <protection locked="0"/>
    </xf>
    <xf numFmtId="0" fontId="37" fillId="0" borderId="0" xfId="227" applyFont="1" applyFill="1" applyBorder="1" applyAlignment="1" applyProtection="1">
      <alignment horizontal="right"/>
      <protection locked="0"/>
    </xf>
    <xf numFmtId="0" fontId="11" fillId="0" borderId="0" xfId="227" applyFont="1" applyFill="1" applyAlignment="1" applyProtection="1">
      <alignment horizontal="center" vertical="center"/>
      <protection locked="0"/>
    </xf>
    <xf numFmtId="0" fontId="11" fillId="0" borderId="32" xfId="227" applyFont="1" applyFill="1" applyBorder="1" applyProtection="1">
      <alignment/>
      <protection locked="0"/>
    </xf>
    <xf numFmtId="0" fontId="11" fillId="0" borderId="33" xfId="227" applyFont="1" applyFill="1" applyBorder="1" applyProtection="1">
      <alignment/>
      <protection locked="0"/>
    </xf>
    <xf numFmtId="173" fontId="38" fillId="0" borderId="33" xfId="227" applyNumberFormat="1" applyFont="1" applyFill="1" applyBorder="1" applyProtection="1">
      <alignment/>
      <protection locked="0"/>
    </xf>
    <xf numFmtId="173" fontId="38" fillId="0" borderId="33" xfId="227" applyNumberFormat="1" applyFont="1" applyFill="1" applyBorder="1" applyProtection="1" quotePrefix="1">
      <alignment/>
      <protection locked="0"/>
    </xf>
    <xf numFmtId="173" fontId="61" fillId="0" borderId="33" xfId="227" applyNumberFormat="1" applyFont="1" applyFill="1" applyBorder="1" applyProtection="1">
      <alignment/>
      <protection locked="0"/>
    </xf>
    <xf numFmtId="173" fontId="11" fillId="0" borderId="33" xfId="227" applyNumberFormat="1" applyFont="1" applyFill="1" applyBorder="1" applyAlignment="1" applyProtection="1">
      <alignment horizontal="right"/>
      <protection locked="0"/>
    </xf>
    <xf numFmtId="0" fontId="11" fillId="0" borderId="0" xfId="227" applyNumberFormat="1" applyFont="1" applyFill="1" applyAlignment="1" applyProtection="1">
      <alignment horizontal="right"/>
      <protection locked="0"/>
    </xf>
    <xf numFmtId="173" fontId="11" fillId="0" borderId="0" xfId="227" applyNumberFormat="1" applyFont="1" applyFill="1" applyBorder="1" applyAlignment="1" applyProtection="1">
      <alignment horizontal="right"/>
      <protection locked="0"/>
    </xf>
    <xf numFmtId="183" fontId="11" fillId="0" borderId="0" xfId="227" applyNumberFormat="1" applyFont="1" applyFill="1" applyAlignment="1" applyProtection="1">
      <alignment horizontal="right"/>
      <protection locked="0"/>
    </xf>
    <xf numFmtId="3" fontId="11" fillId="0" borderId="0" xfId="227" applyNumberFormat="1" applyFont="1" applyFill="1" applyAlignment="1" applyProtection="1">
      <alignment horizontal="right"/>
      <protection locked="0"/>
    </xf>
    <xf numFmtId="0" fontId="37" fillId="0" borderId="33" xfId="227" applyFont="1" applyFill="1" applyBorder="1" applyAlignment="1" applyProtection="1">
      <alignment horizontal="left"/>
      <protection locked="0"/>
    </xf>
    <xf numFmtId="0" fontId="37" fillId="0" borderId="43" xfId="227" applyFont="1" applyFill="1" applyBorder="1" applyProtection="1">
      <alignment/>
      <protection locked="0"/>
    </xf>
    <xf numFmtId="0" fontId="61" fillId="0" borderId="43" xfId="227" applyFont="1" applyFill="1" applyBorder="1" applyAlignment="1" applyProtection="1">
      <alignment horizontal="right"/>
      <protection locked="0"/>
    </xf>
    <xf numFmtId="0" fontId="11" fillId="0" borderId="43" xfId="227" applyFont="1" applyFill="1" applyBorder="1" applyAlignment="1" applyProtection="1">
      <alignment horizontal="right"/>
      <protection locked="0"/>
    </xf>
    <xf numFmtId="0" fontId="11" fillId="0" borderId="42" xfId="227" applyFont="1" applyFill="1" applyBorder="1" applyProtection="1">
      <alignment/>
      <protection locked="0"/>
    </xf>
    <xf numFmtId="173" fontId="11" fillId="0" borderId="33" xfId="227" applyNumberFormat="1" applyFont="1" applyFill="1" applyBorder="1" applyAlignment="1" applyProtection="1">
      <alignment/>
      <protection locked="0"/>
    </xf>
    <xf numFmtId="173" fontId="11" fillId="0" borderId="43" xfId="227" applyNumberFormat="1" applyFont="1" applyFill="1" applyBorder="1" applyAlignment="1" applyProtection="1">
      <alignment/>
      <protection locked="0"/>
    </xf>
    <xf numFmtId="0" fontId="11" fillId="0" borderId="85" xfId="227" applyFont="1" applyFill="1" applyBorder="1" applyProtection="1">
      <alignment/>
      <protection locked="0"/>
    </xf>
    <xf numFmtId="0" fontId="37" fillId="0" borderId="86" xfId="227" applyFont="1" applyFill="1" applyBorder="1" applyProtection="1">
      <alignment/>
      <protection locked="0"/>
    </xf>
    <xf numFmtId="173" fontId="11" fillId="0" borderId="86" xfId="227" applyNumberFormat="1" applyFont="1" applyFill="1" applyBorder="1" applyAlignment="1" applyProtection="1">
      <alignment/>
      <protection locked="0"/>
    </xf>
    <xf numFmtId="0" fontId="11" fillId="0" borderId="86" xfId="227" applyFont="1" applyFill="1" applyBorder="1" applyAlignment="1" applyProtection="1">
      <alignment horizontal="right"/>
      <protection locked="0"/>
    </xf>
    <xf numFmtId="0" fontId="11" fillId="0" borderId="88" xfId="227" applyFont="1" applyFill="1" applyBorder="1" applyAlignment="1" applyProtection="1">
      <alignment horizontal="right"/>
      <protection locked="0"/>
    </xf>
    <xf numFmtId="181" fontId="41" fillId="55" borderId="89" xfId="250" applyNumberFormat="1" applyFont="1" applyFill="1" applyBorder="1" applyAlignment="1" applyProtection="1">
      <alignment horizontal="right"/>
      <protection locked="0"/>
    </xf>
    <xf numFmtId="181" fontId="41" fillId="55" borderId="90" xfId="250" applyNumberFormat="1" applyFont="1" applyFill="1" applyBorder="1" applyAlignment="1" applyProtection="1">
      <alignment horizontal="right"/>
      <protection locked="0"/>
    </xf>
    <xf numFmtId="181" fontId="41" fillId="55" borderId="91" xfId="250" applyNumberFormat="1" applyFont="1" applyFill="1" applyBorder="1" applyAlignment="1" applyProtection="1">
      <alignment horizontal="right"/>
      <protection locked="0"/>
    </xf>
    <xf numFmtId="181" fontId="41" fillId="55" borderId="92" xfId="250" applyNumberFormat="1" applyFont="1" applyFill="1" applyBorder="1" applyAlignment="1" applyProtection="1">
      <alignment horizontal="right"/>
      <protection locked="0"/>
    </xf>
    <xf numFmtId="181" fontId="41" fillId="55" borderId="93" xfId="250" applyNumberFormat="1" applyFont="1" applyFill="1" applyBorder="1" applyAlignment="1" applyProtection="1">
      <alignment horizontal="right"/>
      <protection locked="0"/>
    </xf>
    <xf numFmtId="181" fontId="41" fillId="55" borderId="94" xfId="250" applyNumberFormat="1" applyFont="1" applyFill="1" applyBorder="1" applyAlignment="1" applyProtection="1">
      <alignment horizontal="right"/>
      <protection locked="0"/>
    </xf>
    <xf numFmtId="181" fontId="41" fillId="55" borderId="95" xfId="250" applyNumberFormat="1" applyFont="1" applyFill="1" applyBorder="1" applyAlignment="1" applyProtection="1">
      <alignment horizontal="right"/>
      <protection locked="0"/>
    </xf>
    <xf numFmtId="181" fontId="41" fillId="55" borderId="87" xfId="250" applyNumberFormat="1" applyFont="1" applyFill="1" applyBorder="1" applyAlignment="1" applyProtection="1">
      <alignment horizontal="right"/>
      <protection locked="0"/>
    </xf>
    <xf numFmtId="0" fontId="2" fillId="0" borderId="0" xfId="227" applyFont="1" applyFill="1" applyAlignment="1" applyProtection="1">
      <alignment horizontal="right"/>
      <protection locked="0"/>
    </xf>
    <xf numFmtId="0" fontId="11" fillId="55" borderId="0" xfId="236" applyFont="1" applyFill="1" applyAlignment="1" applyProtection="1">
      <alignment horizontal="right"/>
      <protection/>
    </xf>
    <xf numFmtId="0" fontId="11" fillId="55" borderId="0" xfId="227" applyFont="1" applyFill="1" applyAlignment="1" applyProtection="1">
      <alignment horizontal="right"/>
      <protection/>
    </xf>
    <xf numFmtId="0" fontId="6" fillId="55" borderId="0" xfId="227" applyFont="1" applyFill="1" applyProtection="1">
      <alignment/>
      <protection/>
    </xf>
    <xf numFmtId="0" fontId="2" fillId="55" borderId="0" xfId="236" applyFill="1" applyProtection="1">
      <alignment/>
      <protection/>
    </xf>
    <xf numFmtId="0" fontId="41" fillId="55" borderId="0" xfId="227" applyFont="1" applyFill="1" applyProtection="1">
      <alignment/>
      <protection/>
    </xf>
    <xf numFmtId="0" fontId="2" fillId="55" borderId="111" xfId="236" applyFont="1" applyFill="1" applyBorder="1" applyAlignment="1" applyProtection="1">
      <alignment horizontal="center" vertical="center" wrapText="1"/>
      <protection/>
    </xf>
    <xf numFmtId="0" fontId="2" fillId="55" borderId="112" xfId="236" applyFont="1" applyFill="1" applyBorder="1" applyAlignment="1" applyProtection="1">
      <alignment horizontal="center" vertical="center" wrapText="1"/>
      <protection/>
    </xf>
    <xf numFmtId="0" fontId="2" fillId="55" borderId="25" xfId="236" applyFont="1" applyFill="1" applyBorder="1" applyAlignment="1" applyProtection="1">
      <alignment horizontal="center" vertical="center" wrapText="1"/>
      <protection/>
    </xf>
    <xf numFmtId="0" fontId="2" fillId="55" borderId="113" xfId="236" applyFont="1" applyFill="1" applyBorder="1" applyAlignment="1" applyProtection="1">
      <alignment horizontal="center" vertical="center" wrapText="1"/>
      <protection/>
    </xf>
    <xf numFmtId="0" fontId="2" fillId="55" borderId="114" xfId="236" applyFont="1" applyFill="1" applyBorder="1" applyAlignment="1" applyProtection="1">
      <alignment horizontal="center" vertical="center" wrapText="1"/>
      <protection/>
    </xf>
    <xf numFmtId="0" fontId="3" fillId="55" borderId="24" xfId="236" applyFont="1" applyFill="1" applyBorder="1" applyProtection="1">
      <alignment/>
      <protection/>
    </xf>
    <xf numFmtId="0" fontId="2" fillId="55" borderId="25" xfId="236" applyFont="1" applyFill="1" applyBorder="1" applyProtection="1">
      <alignment/>
      <protection/>
    </xf>
    <xf numFmtId="0" fontId="2" fillId="55" borderId="22" xfId="236" applyFont="1" applyFill="1" applyBorder="1" applyProtection="1">
      <alignment/>
      <protection/>
    </xf>
    <xf numFmtId="0" fontId="2" fillId="55" borderId="0" xfId="236" applyFont="1" applyFill="1" applyBorder="1" applyProtection="1">
      <alignment/>
      <protection/>
    </xf>
    <xf numFmtId="0" fontId="3" fillId="55" borderId="22" xfId="236" applyFont="1" applyFill="1" applyBorder="1" applyProtection="1">
      <alignment/>
      <protection/>
    </xf>
    <xf numFmtId="0" fontId="41" fillId="55" borderId="22" xfId="236" applyFont="1" applyFill="1" applyBorder="1" applyProtection="1">
      <alignment/>
      <protection/>
    </xf>
    <xf numFmtId="0" fontId="2" fillId="55" borderId="22" xfId="236" applyFill="1" applyBorder="1" applyProtection="1">
      <alignment/>
      <protection/>
    </xf>
    <xf numFmtId="0" fontId="2" fillId="55" borderId="0" xfId="236" applyFill="1" applyBorder="1" applyProtection="1">
      <alignment/>
      <protection/>
    </xf>
    <xf numFmtId="0" fontId="2" fillId="55" borderId="48" xfId="236" applyFont="1" applyFill="1" applyBorder="1" applyProtection="1">
      <alignment/>
      <protection/>
    </xf>
    <xf numFmtId="0" fontId="2" fillId="55" borderId="49" xfId="236" applyFill="1" applyBorder="1" applyProtection="1">
      <alignment/>
      <protection/>
    </xf>
    <xf numFmtId="0" fontId="3" fillId="55" borderId="48" xfId="236" applyFont="1" applyFill="1" applyBorder="1" applyProtection="1">
      <alignment/>
      <protection/>
    </xf>
    <xf numFmtId="0" fontId="3" fillId="55" borderId="49" xfId="236" applyFont="1" applyFill="1" applyBorder="1" applyProtection="1">
      <alignment/>
      <protection/>
    </xf>
    <xf numFmtId="204" fontId="3" fillId="55" borderId="48" xfId="250" applyNumberFormat="1" applyFont="1" applyFill="1" applyBorder="1" applyAlignment="1" applyProtection="1">
      <alignment horizontal="right" vertical="top"/>
      <protection/>
    </xf>
    <xf numFmtId="0" fontId="3" fillId="55" borderId="49" xfId="236" applyFont="1" applyFill="1" applyBorder="1" applyAlignment="1" applyProtection="1">
      <alignment horizontal="center"/>
      <protection/>
    </xf>
    <xf numFmtId="204" fontId="3" fillId="55" borderId="49" xfId="250" applyNumberFormat="1" applyFont="1" applyFill="1" applyBorder="1" applyAlignment="1" applyProtection="1">
      <alignment horizontal="right" vertical="top"/>
      <protection/>
    </xf>
    <xf numFmtId="204" fontId="3" fillId="55" borderId="29" xfId="250" applyNumberFormat="1" applyFont="1" applyFill="1" applyBorder="1" applyAlignment="1" applyProtection="1">
      <alignment horizontal="right" vertical="top"/>
      <protection/>
    </xf>
    <xf numFmtId="0" fontId="3" fillId="55" borderId="50" xfId="236" applyFont="1" applyFill="1" applyBorder="1" applyAlignment="1" applyProtection="1">
      <alignment horizontal="center"/>
      <protection/>
    </xf>
    <xf numFmtId="0" fontId="3" fillId="55" borderId="0" xfId="236" applyFont="1" applyFill="1" applyProtection="1">
      <alignment/>
      <protection/>
    </xf>
    <xf numFmtId="0" fontId="3" fillId="55" borderId="27" xfId="236" applyFont="1" applyFill="1" applyBorder="1" applyAlignment="1" applyProtection="1">
      <alignment horizontal="left"/>
      <protection/>
    </xf>
    <xf numFmtId="0" fontId="3" fillId="55" borderId="46" xfId="236" applyFont="1" applyFill="1" applyBorder="1" applyAlignment="1" applyProtection="1">
      <alignment horizontal="right"/>
      <protection/>
    </xf>
    <xf numFmtId="204" fontId="3" fillId="55" borderId="27" xfId="236" applyNumberFormat="1" applyFont="1" applyFill="1" applyBorder="1" applyAlignment="1" applyProtection="1">
      <alignment horizontal="right"/>
      <protection/>
    </xf>
    <xf numFmtId="204" fontId="3" fillId="55" borderId="29" xfId="236" applyNumberFormat="1" applyFont="1" applyFill="1" applyBorder="1" applyAlignment="1" applyProtection="1">
      <alignment horizontal="right"/>
      <protection/>
    </xf>
    <xf numFmtId="0" fontId="3" fillId="55" borderId="0" xfId="236" applyFont="1" applyFill="1" applyAlignment="1" applyProtection="1">
      <alignment horizontal="right"/>
      <protection/>
    </xf>
    <xf numFmtId="204" fontId="3" fillId="55" borderId="115" xfId="236" applyNumberFormat="1" applyFont="1" applyFill="1" applyBorder="1" applyProtection="1">
      <alignment/>
      <protection locked="0"/>
    </xf>
    <xf numFmtId="0" fontId="2" fillId="55" borderId="25" xfId="236" applyFont="1" applyFill="1" applyBorder="1" applyAlignment="1" applyProtection="1">
      <alignment horizontal="center" vertical="center" wrapText="1"/>
      <protection locked="0"/>
    </xf>
    <xf numFmtId="0" fontId="2" fillId="55" borderId="112" xfId="236" applyFont="1" applyFill="1" applyBorder="1" applyAlignment="1" applyProtection="1">
      <alignment horizontal="center" vertical="center" wrapText="1"/>
      <protection locked="0"/>
    </xf>
    <xf numFmtId="204" fontId="3" fillId="55" borderId="112" xfId="236" applyNumberFormat="1" applyFont="1" applyFill="1" applyBorder="1" applyProtection="1">
      <alignment/>
      <protection locked="0"/>
    </xf>
    <xf numFmtId="0" fontId="2" fillId="55" borderId="26" xfId="236" applyFont="1" applyFill="1" applyBorder="1" applyAlignment="1" applyProtection="1">
      <alignment horizontal="center" vertical="center" wrapText="1"/>
      <protection locked="0"/>
    </xf>
    <xf numFmtId="204" fontId="41" fillId="59" borderId="116" xfId="250" applyNumberFormat="1" applyFont="1" applyFill="1" applyBorder="1" applyAlignment="1" applyProtection="1">
      <alignment horizontal="right" vertical="top"/>
      <protection locked="0"/>
    </xf>
    <xf numFmtId="0" fontId="2" fillId="55" borderId="0" xfId="236" applyFont="1" applyFill="1" applyBorder="1" applyAlignment="1" applyProtection="1">
      <alignment horizontal="center"/>
      <protection locked="0"/>
    </xf>
    <xf numFmtId="204" fontId="41" fillId="59" borderId="117" xfId="250" applyNumberFormat="1" applyFont="1" applyFill="1" applyBorder="1" applyAlignment="1" applyProtection="1">
      <alignment horizontal="right" vertical="top"/>
      <protection locked="0"/>
    </xf>
    <xf numFmtId="10" fontId="41" fillId="59" borderId="118" xfId="176" applyNumberFormat="1" applyFont="1" applyFill="1" applyBorder="1" applyAlignment="1" applyProtection="1">
      <alignment horizontal="right" vertical="top"/>
      <protection locked="0"/>
    </xf>
    <xf numFmtId="204" fontId="2" fillId="55" borderId="117" xfId="236" applyNumberFormat="1" applyFont="1" applyFill="1" applyBorder="1" applyProtection="1">
      <alignment/>
      <protection locked="0"/>
    </xf>
    <xf numFmtId="0" fontId="2" fillId="55" borderId="119" xfId="236" applyFont="1" applyFill="1" applyBorder="1" applyAlignment="1" applyProtection="1">
      <alignment horizontal="center"/>
      <protection locked="0"/>
    </xf>
    <xf numFmtId="0" fontId="2" fillId="55" borderId="117" xfId="236" applyFont="1" applyFill="1" applyBorder="1" applyAlignment="1" applyProtection="1">
      <alignment horizontal="center"/>
      <protection locked="0"/>
    </xf>
    <xf numFmtId="204" fontId="41" fillId="59" borderId="118" xfId="250" applyNumberFormat="1" applyFont="1" applyFill="1" applyBorder="1" applyAlignment="1" applyProtection="1">
      <alignment horizontal="right" vertical="top"/>
      <protection locked="0"/>
    </xf>
    <xf numFmtId="0" fontId="2" fillId="55" borderId="31" xfId="236" applyFont="1" applyFill="1" applyBorder="1" applyAlignment="1" applyProtection="1">
      <alignment horizontal="center"/>
      <protection locked="0"/>
    </xf>
    <xf numFmtId="204" fontId="3" fillId="55" borderId="116" xfId="236" applyNumberFormat="1" applyFont="1" applyFill="1" applyBorder="1" applyProtection="1">
      <alignment/>
      <protection locked="0"/>
    </xf>
    <xf numFmtId="0" fontId="2" fillId="55" borderId="0" xfId="236" applyFont="1" applyFill="1" applyBorder="1" applyAlignment="1" applyProtection="1">
      <alignment horizontal="center" vertical="center" wrapText="1"/>
      <protection locked="0"/>
    </xf>
    <xf numFmtId="0" fontId="2" fillId="55" borderId="117" xfId="236" applyFont="1" applyFill="1" applyBorder="1" applyAlignment="1" applyProtection="1">
      <alignment horizontal="center" vertical="center" wrapText="1"/>
      <protection locked="0"/>
    </xf>
    <xf numFmtId="204" fontId="3" fillId="55" borderId="117" xfId="236" applyNumberFormat="1" applyFont="1" applyFill="1" applyBorder="1" applyProtection="1">
      <alignment/>
      <protection locked="0"/>
    </xf>
    <xf numFmtId="0" fontId="2" fillId="55" borderId="31" xfId="236" applyFont="1" applyFill="1" applyBorder="1" applyAlignment="1" applyProtection="1">
      <alignment horizontal="center" vertical="center" wrapText="1"/>
      <protection locked="0"/>
    </xf>
    <xf numFmtId="0" fontId="2" fillId="55" borderId="116" xfId="236" applyFont="1" applyFill="1" applyBorder="1" applyProtection="1">
      <alignment/>
      <protection locked="0"/>
    </xf>
    <xf numFmtId="0" fontId="2" fillId="55" borderId="0" xfId="236" applyFont="1" applyFill="1" applyBorder="1" applyProtection="1">
      <alignment/>
      <protection locked="0"/>
    </xf>
    <xf numFmtId="0" fontId="2" fillId="55" borderId="117" xfId="236" applyFont="1" applyFill="1" applyBorder="1" applyProtection="1">
      <alignment/>
      <protection locked="0"/>
    </xf>
    <xf numFmtId="10" fontId="2" fillId="55" borderId="0" xfId="176" applyNumberFormat="1" applyFont="1" applyFill="1" applyBorder="1" applyAlignment="1" applyProtection="1">
      <alignment/>
      <protection locked="0"/>
    </xf>
    <xf numFmtId="0" fontId="2" fillId="55" borderId="119" xfId="236" applyFont="1" applyFill="1" applyBorder="1" applyProtection="1">
      <alignment/>
      <protection locked="0"/>
    </xf>
    <xf numFmtId="0" fontId="2" fillId="55" borderId="117" xfId="236" applyFill="1" applyBorder="1" applyProtection="1">
      <alignment/>
      <protection locked="0"/>
    </xf>
    <xf numFmtId="0" fontId="2" fillId="55" borderId="118" xfId="236" applyFill="1" applyBorder="1" applyProtection="1">
      <alignment/>
      <protection locked="0"/>
    </xf>
    <xf numFmtId="0" fontId="2" fillId="55" borderId="31" xfId="236" applyFont="1" applyFill="1" applyBorder="1" applyProtection="1">
      <alignment/>
      <protection locked="0"/>
    </xf>
    <xf numFmtId="204" fontId="2" fillId="55" borderId="116" xfId="236" applyNumberFormat="1" applyFont="1" applyFill="1" applyBorder="1" applyProtection="1">
      <alignment/>
      <protection locked="0"/>
    </xf>
    <xf numFmtId="177" fontId="2" fillId="55" borderId="117" xfId="236" applyNumberFormat="1" applyFont="1" applyFill="1" applyBorder="1" applyProtection="1">
      <alignment/>
      <protection locked="0"/>
    </xf>
    <xf numFmtId="0" fontId="2" fillId="55" borderId="116" xfId="236" applyFill="1" applyBorder="1" applyProtection="1">
      <alignment/>
      <protection locked="0"/>
    </xf>
    <xf numFmtId="0" fontId="2" fillId="55" borderId="0" xfId="236" applyFill="1" applyBorder="1" applyProtection="1">
      <alignment/>
      <protection locked="0"/>
    </xf>
    <xf numFmtId="0" fontId="2" fillId="55" borderId="31" xfId="236" applyFill="1" applyBorder="1" applyProtection="1">
      <alignment/>
      <protection locked="0"/>
    </xf>
    <xf numFmtId="204" fontId="41" fillId="55" borderId="116" xfId="250" applyNumberFormat="1" applyFont="1" applyFill="1" applyBorder="1" applyAlignment="1" applyProtection="1">
      <alignment horizontal="right" vertical="top"/>
      <protection locked="0"/>
    </xf>
    <xf numFmtId="204" fontId="41" fillId="55" borderId="117" xfId="250" applyNumberFormat="1" applyFont="1" applyFill="1" applyBorder="1" applyAlignment="1" applyProtection="1">
      <alignment horizontal="right" vertical="top"/>
      <protection locked="0"/>
    </xf>
    <xf numFmtId="10" fontId="41" fillId="55" borderId="118" xfId="176" applyNumberFormat="1" applyFont="1" applyFill="1" applyBorder="1" applyAlignment="1" applyProtection="1">
      <alignment horizontal="right" vertical="top"/>
      <protection locked="0"/>
    </xf>
    <xf numFmtId="204" fontId="41" fillId="55" borderId="118" xfId="250" applyNumberFormat="1" applyFont="1" applyFill="1" applyBorder="1" applyAlignment="1" applyProtection="1">
      <alignment horizontal="right" vertical="top"/>
      <protection locked="0"/>
    </xf>
    <xf numFmtId="204" fontId="41" fillId="59" borderId="120" xfId="250" applyNumberFormat="1" applyFont="1" applyFill="1" applyBorder="1" applyAlignment="1" applyProtection="1">
      <alignment horizontal="right" vertical="top"/>
      <protection locked="0"/>
    </xf>
    <xf numFmtId="0" fontId="2" fillId="55" borderId="49" xfId="236" applyFont="1" applyFill="1" applyBorder="1" applyAlignment="1" applyProtection="1">
      <alignment horizontal="center"/>
      <protection locked="0"/>
    </xf>
    <xf numFmtId="204" fontId="41" fillId="59" borderId="121" xfId="250" applyNumberFormat="1" applyFont="1" applyFill="1" applyBorder="1" applyAlignment="1" applyProtection="1">
      <alignment horizontal="right" vertical="top"/>
      <protection locked="0"/>
    </xf>
    <xf numFmtId="10" fontId="41" fillId="59" borderId="121" xfId="176" applyNumberFormat="1" applyFont="1" applyFill="1" applyBorder="1" applyAlignment="1" applyProtection="1">
      <alignment horizontal="right" vertical="top"/>
      <protection locked="0"/>
    </xf>
    <xf numFmtId="204" fontId="2" fillId="55" borderId="121" xfId="236" applyNumberFormat="1" applyFont="1" applyFill="1" applyBorder="1" applyProtection="1">
      <alignment/>
      <protection locked="0"/>
    </xf>
    <xf numFmtId="0" fontId="2" fillId="55" borderId="121" xfId="236" applyFont="1" applyFill="1" applyBorder="1" applyAlignment="1" applyProtection="1">
      <alignment horizontal="center"/>
      <protection locked="0"/>
    </xf>
    <xf numFmtId="204" fontId="41" fillId="59" borderId="122" xfId="250" applyNumberFormat="1" applyFont="1" applyFill="1" applyBorder="1" applyAlignment="1" applyProtection="1">
      <alignment horizontal="right" vertical="top"/>
      <protection locked="0"/>
    </xf>
    <xf numFmtId="0" fontId="2" fillId="55" borderId="50" xfId="236" applyFont="1" applyFill="1" applyBorder="1" applyAlignment="1" applyProtection="1">
      <alignment horizontal="center"/>
      <protection locked="0"/>
    </xf>
    <xf numFmtId="204" fontId="3" fillId="55" borderId="48" xfId="250" applyNumberFormat="1" applyFont="1" applyFill="1" applyBorder="1" applyAlignment="1" applyProtection="1">
      <alignment horizontal="right" vertical="top"/>
      <protection locked="0"/>
    </xf>
    <xf numFmtId="0" fontId="3" fillId="55" borderId="49" xfId="236" applyFont="1" applyFill="1" applyBorder="1" applyAlignment="1" applyProtection="1">
      <alignment horizontal="center"/>
      <protection locked="0"/>
    </xf>
    <xf numFmtId="204" fontId="3" fillId="55" borderId="49" xfId="250" applyNumberFormat="1" applyFont="1" applyFill="1" applyBorder="1" applyAlignment="1" applyProtection="1">
      <alignment horizontal="right" vertical="top"/>
      <protection locked="0"/>
    </xf>
    <xf numFmtId="204" fontId="3" fillId="55" borderId="29" xfId="250" applyNumberFormat="1" applyFont="1" applyFill="1" applyBorder="1" applyAlignment="1" applyProtection="1">
      <alignment horizontal="right" vertical="top"/>
      <protection locked="0"/>
    </xf>
    <xf numFmtId="0" fontId="3" fillId="55" borderId="50" xfId="236" applyFont="1" applyFill="1" applyBorder="1" applyAlignment="1" applyProtection="1">
      <alignment horizontal="center"/>
      <protection locked="0"/>
    </xf>
    <xf numFmtId="204" fontId="3" fillId="55" borderId="27" xfId="236" applyNumberFormat="1" applyFont="1" applyFill="1" applyBorder="1" applyAlignment="1" applyProtection="1">
      <alignment horizontal="right"/>
      <protection locked="0"/>
    </xf>
    <xf numFmtId="204" fontId="3" fillId="55" borderId="29" xfId="236" applyNumberFormat="1" applyFont="1" applyFill="1" applyBorder="1" applyAlignment="1" applyProtection="1">
      <alignment horizontal="right"/>
      <protection locked="0"/>
    </xf>
    <xf numFmtId="0" fontId="3" fillId="55" borderId="46" xfId="236" applyFont="1" applyFill="1" applyBorder="1" applyAlignment="1" applyProtection="1">
      <alignment horizontal="right"/>
      <protection locked="0"/>
    </xf>
    <xf numFmtId="0" fontId="2" fillId="55" borderId="0" xfId="236" applyFill="1" applyProtection="1">
      <alignment/>
      <protection locked="0"/>
    </xf>
    <xf numFmtId="0" fontId="2" fillId="55" borderId="111" xfId="236" applyFont="1" applyFill="1" applyBorder="1" applyAlignment="1" applyProtection="1">
      <alignment horizontal="center" vertical="center" wrapText="1"/>
      <protection locked="0"/>
    </xf>
    <xf numFmtId="0" fontId="2" fillId="55" borderId="113" xfId="236" applyFont="1" applyFill="1" applyBorder="1" applyAlignment="1" applyProtection="1">
      <alignment horizontal="center" vertical="center" wrapText="1"/>
      <protection locked="0"/>
    </xf>
    <xf numFmtId="0" fontId="2" fillId="55" borderId="114" xfId="236" applyFont="1" applyFill="1" applyBorder="1" applyAlignment="1" applyProtection="1">
      <alignment horizontal="center" vertical="center" wrapText="1"/>
      <protection locked="0"/>
    </xf>
    <xf numFmtId="0" fontId="6" fillId="55" borderId="0" xfId="236" applyFont="1" applyFill="1" applyProtection="1">
      <alignment/>
      <protection locked="0"/>
    </xf>
    <xf numFmtId="0" fontId="35" fillId="55" borderId="0" xfId="229" applyFont="1" applyFill="1" applyProtection="1">
      <alignment/>
      <protection locked="0"/>
    </xf>
    <xf numFmtId="0" fontId="38" fillId="55" borderId="0" xfId="240" applyFont="1" applyFill="1" applyProtection="1">
      <alignment/>
      <protection locked="0"/>
    </xf>
    <xf numFmtId="0" fontId="11" fillId="55" borderId="0" xfId="229" applyFont="1" applyFill="1" applyAlignment="1" applyProtection="1">
      <alignment horizontal="right"/>
      <protection locked="0"/>
    </xf>
    <xf numFmtId="0" fontId="11" fillId="55" borderId="0" xfId="229" applyFont="1" applyFill="1" applyProtection="1">
      <alignment/>
      <protection locked="0"/>
    </xf>
    <xf numFmtId="0" fontId="38" fillId="55" borderId="0" xfId="239" applyFont="1" applyFill="1" applyBorder="1" applyAlignment="1" applyProtection="1">
      <alignment/>
      <protection locked="0"/>
    </xf>
    <xf numFmtId="0" fontId="34" fillId="55" borderId="0" xfId="237" applyFont="1" applyFill="1" applyProtection="1">
      <alignment/>
      <protection locked="0"/>
    </xf>
    <xf numFmtId="0" fontId="2" fillId="55" borderId="0" xfId="237" applyFont="1" applyFill="1" applyProtection="1">
      <alignment/>
      <protection locked="0"/>
    </xf>
    <xf numFmtId="0" fontId="2" fillId="55" borderId="0" xfId="237" applyFont="1" applyFill="1" applyAlignment="1" applyProtection="1">
      <alignment horizontal="right"/>
      <protection locked="0"/>
    </xf>
    <xf numFmtId="0" fontId="2" fillId="55" borderId="0" xfId="237" applyFill="1" applyProtection="1">
      <alignment/>
      <protection locked="0"/>
    </xf>
    <xf numFmtId="0" fontId="36" fillId="55" borderId="24" xfId="237" applyFont="1" applyFill="1" applyBorder="1" applyProtection="1">
      <alignment/>
      <protection locked="0"/>
    </xf>
    <xf numFmtId="0" fontId="36" fillId="55" borderId="25" xfId="237" applyFont="1" applyFill="1" applyBorder="1" applyProtection="1">
      <alignment/>
      <protection locked="0"/>
    </xf>
    <xf numFmtId="0" fontId="36" fillId="55" borderId="26" xfId="237" applyFont="1" applyFill="1" applyBorder="1" applyAlignment="1" applyProtection="1">
      <alignment horizontal="right"/>
      <protection locked="0"/>
    </xf>
    <xf numFmtId="0" fontId="36" fillId="55" borderId="24" xfId="237" applyFont="1" applyFill="1" applyBorder="1" applyAlignment="1" applyProtection="1">
      <alignment horizontal="right"/>
      <protection locked="0"/>
    </xf>
    <xf numFmtId="0" fontId="36" fillId="55" borderId="61" xfId="237" applyFont="1" applyFill="1" applyBorder="1" applyAlignment="1" applyProtection="1">
      <alignment horizontal="right"/>
      <protection locked="0"/>
    </xf>
    <xf numFmtId="0" fontId="36" fillId="55" borderId="0" xfId="237" applyFont="1" applyFill="1" applyProtection="1">
      <alignment/>
      <protection locked="0"/>
    </xf>
    <xf numFmtId="0" fontId="38" fillId="55" borderId="22" xfId="237" applyFont="1" applyFill="1" applyBorder="1" applyProtection="1">
      <alignment/>
      <protection locked="0"/>
    </xf>
    <xf numFmtId="0" fontId="38" fillId="55" borderId="0" xfId="237" applyFont="1" applyFill="1" applyBorder="1" applyProtection="1">
      <alignment/>
      <protection locked="0"/>
    </xf>
    <xf numFmtId="0" fontId="38" fillId="55" borderId="31" xfId="237" applyFont="1" applyFill="1" applyBorder="1" applyAlignment="1" applyProtection="1">
      <alignment horizontal="right"/>
      <protection locked="0"/>
    </xf>
    <xf numFmtId="0" fontId="38" fillId="55" borderId="0" xfId="237" applyFont="1" applyFill="1" applyProtection="1">
      <alignment/>
      <protection locked="0"/>
    </xf>
    <xf numFmtId="0" fontId="38" fillId="55" borderId="22" xfId="237" applyFont="1" applyFill="1" applyBorder="1" applyAlignment="1" applyProtection="1">
      <alignment horizontal="right"/>
      <protection locked="0"/>
    </xf>
    <xf numFmtId="0" fontId="38" fillId="55" borderId="47" xfId="237" applyFont="1" applyFill="1" applyBorder="1" applyAlignment="1" applyProtection="1">
      <alignment horizontal="right"/>
      <protection locked="0"/>
    </xf>
    <xf numFmtId="0" fontId="38" fillId="55" borderId="0" xfId="237" applyFont="1" applyFill="1" applyAlignment="1" applyProtection="1">
      <alignment vertical="center"/>
      <protection locked="0"/>
    </xf>
    <xf numFmtId="0" fontId="38" fillId="55" borderId="47" xfId="237" applyFont="1" applyFill="1" applyBorder="1" applyAlignment="1" applyProtection="1">
      <alignment horizontal="center" vertical="center" wrapText="1"/>
      <protection locked="0"/>
    </xf>
    <xf numFmtId="0" fontId="57" fillId="55" borderId="47" xfId="237" applyFont="1" applyFill="1" applyBorder="1" applyAlignment="1" applyProtection="1">
      <alignment horizontal="center" vertical="center" wrapText="1"/>
      <protection locked="0"/>
    </xf>
    <xf numFmtId="0" fontId="38" fillId="55" borderId="48" xfId="237" applyFont="1" applyFill="1" applyBorder="1" applyProtection="1">
      <alignment/>
      <protection locked="0"/>
    </xf>
    <xf numFmtId="0" fontId="38" fillId="55" borderId="49" xfId="237" applyFont="1" applyFill="1" applyBorder="1" applyProtection="1">
      <alignment/>
      <protection locked="0"/>
    </xf>
    <xf numFmtId="0" fontId="38" fillId="55" borderId="50" xfId="237" applyFont="1" applyFill="1" applyBorder="1" applyAlignment="1" applyProtection="1">
      <alignment horizontal="right"/>
      <protection locked="0"/>
    </xf>
    <xf numFmtId="0" fontId="38" fillId="55" borderId="48" xfId="237" applyFont="1" applyFill="1" applyBorder="1" applyAlignment="1" applyProtection="1">
      <alignment horizontal="right"/>
      <protection locked="0"/>
    </xf>
    <xf numFmtId="0" fontId="38" fillId="55" borderId="60" xfId="237" applyFont="1" applyFill="1" applyBorder="1" applyAlignment="1" applyProtection="1">
      <alignment horizontal="right"/>
      <protection locked="0"/>
    </xf>
    <xf numFmtId="0" fontId="38" fillId="55" borderId="60" xfId="237" applyFont="1" applyFill="1" applyBorder="1" applyAlignment="1" applyProtection="1">
      <alignment horizontal="center"/>
      <protection locked="0"/>
    </xf>
    <xf numFmtId="0" fontId="6" fillId="55" borderId="69" xfId="237" applyFont="1" applyFill="1" applyBorder="1" applyProtection="1">
      <alignment/>
      <protection locked="0"/>
    </xf>
    <xf numFmtId="0" fontId="3" fillId="55" borderId="70" xfId="237" applyFont="1" applyFill="1" applyBorder="1" applyProtection="1">
      <alignment/>
      <protection locked="0"/>
    </xf>
    <xf numFmtId="0" fontId="2" fillId="55" borderId="36" xfId="237" applyFont="1" applyFill="1" applyBorder="1" applyProtection="1">
      <alignment/>
      <protection locked="0"/>
    </xf>
    <xf numFmtId="0" fontId="2" fillId="55" borderId="71" xfId="237" applyFont="1" applyFill="1" applyBorder="1" applyAlignment="1" applyProtection="1">
      <alignment horizontal="right"/>
      <protection locked="0"/>
    </xf>
    <xf numFmtId="0" fontId="2" fillId="55" borderId="123" xfId="237" applyFont="1" applyFill="1" applyBorder="1" applyAlignment="1" applyProtection="1">
      <alignment horizontal="right"/>
      <protection locked="0"/>
    </xf>
    <xf numFmtId="0" fontId="2" fillId="55" borderId="72" xfId="237" applyFont="1" applyFill="1" applyBorder="1" applyAlignment="1" applyProtection="1">
      <alignment horizontal="right"/>
      <protection locked="0"/>
    </xf>
    <xf numFmtId="0" fontId="2" fillId="55" borderId="0" xfId="237" applyFont="1" applyFill="1" applyAlignment="1" applyProtection="1">
      <alignment/>
      <protection locked="0"/>
    </xf>
    <xf numFmtId="4" fontId="2" fillId="55" borderId="84" xfId="237" applyNumberFormat="1" applyFont="1" applyFill="1" applyBorder="1" applyAlignment="1" applyProtection="1">
      <alignment/>
      <protection locked="0"/>
    </xf>
    <xf numFmtId="4" fontId="2" fillId="55" borderId="0" xfId="237" applyNumberFormat="1" applyFont="1" applyFill="1" applyAlignment="1" applyProtection="1">
      <alignment/>
      <protection locked="0"/>
    </xf>
    <xf numFmtId="0" fontId="3" fillId="55" borderId="69" xfId="237" applyFont="1" applyFill="1" applyBorder="1" applyProtection="1">
      <alignment/>
      <protection locked="0"/>
    </xf>
    <xf numFmtId="0" fontId="3" fillId="55" borderId="33" xfId="237" applyFont="1" applyFill="1" applyBorder="1" applyProtection="1">
      <alignment/>
      <protection locked="0"/>
    </xf>
    <xf numFmtId="0" fontId="2" fillId="55" borderId="32" xfId="237" applyFont="1" applyFill="1" applyBorder="1" applyAlignment="1" applyProtection="1">
      <alignment horizontal="right"/>
      <protection locked="0"/>
    </xf>
    <xf numFmtId="0" fontId="2" fillId="55" borderId="84" xfId="237" applyFont="1" applyFill="1" applyBorder="1" applyAlignment="1" applyProtection="1">
      <alignment horizontal="right"/>
      <protection locked="0"/>
    </xf>
    <xf numFmtId="0" fontId="41" fillId="55" borderId="71" xfId="237" applyFont="1" applyFill="1" applyBorder="1" applyAlignment="1" applyProtection="1">
      <alignment horizontal="right"/>
      <protection locked="0"/>
    </xf>
    <xf numFmtId="0" fontId="41" fillId="55" borderId="84" xfId="237" applyFont="1" applyFill="1" applyBorder="1" applyAlignment="1" applyProtection="1">
      <alignment horizontal="right"/>
      <protection locked="0"/>
    </xf>
    <xf numFmtId="0" fontId="41" fillId="55" borderId="32" xfId="237" applyFont="1" applyFill="1" applyBorder="1" applyAlignment="1" applyProtection="1">
      <alignment horizontal="right"/>
      <protection locked="0"/>
    </xf>
    <xf numFmtId="0" fontId="2" fillId="55" borderId="0" xfId="237" applyFont="1" applyFill="1" applyBorder="1" applyProtection="1">
      <alignment/>
      <protection locked="0"/>
    </xf>
    <xf numFmtId="0" fontId="3" fillId="55" borderId="32" xfId="237" applyFont="1" applyFill="1" applyBorder="1" applyProtection="1">
      <alignment/>
      <protection locked="0"/>
    </xf>
    <xf numFmtId="0" fontId="2" fillId="55" borderId="33" xfId="237" applyFont="1" applyFill="1" applyBorder="1" applyProtection="1">
      <alignment/>
      <protection locked="0"/>
    </xf>
    <xf numFmtId="3" fontId="41" fillId="55" borderId="34" xfId="250" applyNumberFormat="1" applyFont="1" applyFill="1" applyBorder="1" applyAlignment="1" applyProtection="1">
      <alignment horizontal="left" indent="2"/>
      <protection locked="0"/>
    </xf>
    <xf numFmtId="3" fontId="41" fillId="55" borderId="32" xfId="250" applyNumberFormat="1" applyFont="1" applyFill="1" applyBorder="1" applyAlignment="1" applyProtection="1">
      <alignment horizontal="left" indent="2"/>
      <protection locked="0"/>
    </xf>
    <xf numFmtId="3" fontId="41" fillId="55" borderId="84" xfId="250" applyNumberFormat="1" applyFont="1" applyFill="1" applyBorder="1" applyAlignment="1" applyProtection="1">
      <alignment horizontal="left" indent="2"/>
      <protection locked="0"/>
    </xf>
    <xf numFmtId="4" fontId="2" fillId="55" borderId="84" xfId="250" applyNumberFormat="1" applyFont="1" applyFill="1" applyBorder="1" applyAlignment="1" applyProtection="1">
      <alignment horizontal="right"/>
      <protection locked="0"/>
    </xf>
    <xf numFmtId="0" fontId="3" fillId="55" borderId="32" xfId="237" applyFont="1" applyFill="1" applyBorder="1" applyAlignment="1" applyProtection="1">
      <alignment vertical="center"/>
      <protection locked="0"/>
    </xf>
    <xf numFmtId="0" fontId="3" fillId="55" borderId="32" xfId="237" applyFont="1" applyFill="1" applyBorder="1" applyAlignment="1" applyProtection="1">
      <alignment horizontal="left" wrapText="1"/>
      <protection locked="0"/>
    </xf>
    <xf numFmtId="0" fontId="3" fillId="55" borderId="84" xfId="237" applyFont="1" applyFill="1" applyBorder="1" applyAlignment="1" applyProtection="1">
      <alignment horizontal="left" wrapText="1"/>
      <protection locked="0"/>
    </xf>
    <xf numFmtId="0" fontId="2" fillId="55" borderId="0" xfId="237" applyFont="1" applyFill="1" applyAlignment="1" applyProtection="1">
      <alignment horizontal="center"/>
      <protection locked="0"/>
    </xf>
    <xf numFmtId="4" fontId="2" fillId="55" borderId="84" xfId="237" applyNumberFormat="1" applyFont="1" applyFill="1" applyBorder="1" applyAlignment="1" applyProtection="1">
      <alignment horizontal="center"/>
      <protection locked="0"/>
    </xf>
    <xf numFmtId="4" fontId="2" fillId="55" borderId="0" xfId="237" applyNumberFormat="1" applyFont="1" applyFill="1" applyAlignment="1" applyProtection="1">
      <alignment horizontal="center"/>
      <protection locked="0"/>
    </xf>
    <xf numFmtId="0" fontId="2" fillId="55" borderId="32" xfId="237" applyFont="1" applyFill="1" applyBorder="1" applyProtection="1">
      <alignment/>
      <protection locked="0"/>
    </xf>
    <xf numFmtId="0" fontId="2" fillId="0" borderId="33" xfId="224" applyFont="1" applyFill="1" applyBorder="1" applyAlignment="1" applyProtection="1">
      <alignment horizontal="left"/>
      <protection locked="0"/>
    </xf>
    <xf numFmtId="4" fontId="2" fillId="55" borderId="0" xfId="237" applyNumberFormat="1" applyFont="1" applyFill="1" applyProtection="1">
      <alignment/>
      <protection locked="0"/>
    </xf>
    <xf numFmtId="0" fontId="2" fillId="55" borderId="34" xfId="237" applyFont="1" applyFill="1" applyBorder="1" applyAlignment="1" applyProtection="1">
      <alignment horizontal="right"/>
      <protection locked="0"/>
    </xf>
    <xf numFmtId="4" fontId="2" fillId="55" borderId="84" xfId="237" applyNumberFormat="1" applyFont="1" applyFill="1" applyBorder="1" applyAlignment="1" applyProtection="1">
      <alignment horizontal="right"/>
      <protection locked="0"/>
    </xf>
    <xf numFmtId="0" fontId="41" fillId="55" borderId="71" xfId="237" applyFont="1" applyFill="1" applyBorder="1" applyAlignment="1" applyProtection="1">
      <alignment horizontal="right" vertical="center"/>
      <protection locked="0"/>
    </xf>
    <xf numFmtId="0" fontId="2" fillId="55" borderId="0" xfId="237" applyFont="1" applyFill="1" applyAlignment="1" applyProtection="1">
      <alignment vertical="center"/>
      <protection locked="0"/>
    </xf>
    <xf numFmtId="4" fontId="2" fillId="55" borderId="0" xfId="237" applyNumberFormat="1" applyFont="1" applyFill="1" applyAlignment="1" applyProtection="1">
      <alignment vertical="center"/>
      <protection locked="0"/>
    </xf>
    <xf numFmtId="0" fontId="38" fillId="55" borderId="85" xfId="237" applyFont="1" applyFill="1" applyBorder="1" applyProtection="1">
      <alignment/>
      <protection locked="0"/>
    </xf>
    <xf numFmtId="0" fontId="38" fillId="55" borderId="86" xfId="237" applyFont="1" applyFill="1" applyBorder="1" applyProtection="1">
      <alignment/>
      <protection locked="0"/>
    </xf>
    <xf numFmtId="0" fontId="38" fillId="55" borderId="87" xfId="237" applyFont="1" applyFill="1" applyBorder="1" applyAlignment="1" applyProtection="1">
      <alignment horizontal="right"/>
      <protection locked="0"/>
    </xf>
    <xf numFmtId="0" fontId="38" fillId="55" borderId="85" xfId="237" applyFont="1" applyFill="1" applyBorder="1" applyAlignment="1" applyProtection="1">
      <alignment horizontal="right"/>
      <protection locked="0"/>
    </xf>
    <xf numFmtId="0" fontId="38" fillId="55" borderId="88" xfId="237" applyFont="1" applyFill="1" applyBorder="1" applyAlignment="1" applyProtection="1">
      <alignment horizontal="right"/>
      <protection locked="0"/>
    </xf>
    <xf numFmtId="0" fontId="38" fillId="55" borderId="0" xfId="237" applyFont="1" applyFill="1" applyAlignment="1" applyProtection="1">
      <alignment/>
      <protection locked="0"/>
    </xf>
    <xf numFmtId="4" fontId="38" fillId="55" borderId="88" xfId="237" applyNumberFormat="1" applyFont="1" applyFill="1" applyBorder="1" applyAlignment="1" applyProtection="1">
      <alignment horizontal="center"/>
      <protection locked="0"/>
    </xf>
    <xf numFmtId="4" fontId="38" fillId="55" borderId="0" xfId="237" applyNumberFormat="1" applyFont="1" applyFill="1" applyAlignment="1" applyProtection="1">
      <alignment/>
      <protection locked="0"/>
    </xf>
    <xf numFmtId="0" fontId="11" fillId="55" borderId="0" xfId="237" applyFont="1" applyFill="1" applyProtection="1">
      <alignment/>
      <protection locked="0"/>
    </xf>
    <xf numFmtId="0" fontId="11" fillId="55" borderId="0" xfId="237" applyFont="1" applyFill="1" applyAlignment="1" applyProtection="1">
      <alignment horizontal="right"/>
      <protection locked="0"/>
    </xf>
    <xf numFmtId="0" fontId="11" fillId="55" borderId="0" xfId="237" applyFont="1" applyFill="1" applyAlignment="1" applyProtection="1">
      <alignment/>
      <protection locked="0"/>
    </xf>
    <xf numFmtId="0" fontId="38" fillId="55" borderId="0" xfId="237" applyFont="1" applyFill="1" applyAlignment="1" applyProtection="1">
      <alignment horizontal="left"/>
      <protection locked="0"/>
    </xf>
    <xf numFmtId="0" fontId="2" fillId="55" borderId="0" xfId="237" applyFill="1" applyAlignment="1" applyProtection="1">
      <alignment horizontal="right"/>
      <protection locked="0"/>
    </xf>
    <xf numFmtId="0" fontId="56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0" fillId="55" borderId="61" xfId="0" applyFill="1" applyBorder="1" applyAlignment="1" applyProtection="1">
      <alignment/>
      <protection/>
    </xf>
    <xf numFmtId="4" fontId="0" fillId="55" borderId="124" xfId="0" applyNumberFormat="1" applyFill="1" applyBorder="1" applyAlignment="1" applyProtection="1">
      <alignment/>
      <protection/>
    </xf>
    <xf numFmtId="4" fontId="0" fillId="55" borderId="125" xfId="0" applyNumberFormat="1" applyFill="1" applyBorder="1" applyAlignment="1" applyProtection="1">
      <alignment/>
      <protection/>
    </xf>
    <xf numFmtId="4" fontId="0" fillId="55" borderId="31" xfId="0" applyNumberFormat="1" applyFill="1" applyBorder="1" applyAlignment="1" applyProtection="1">
      <alignment/>
      <protection/>
    </xf>
    <xf numFmtId="0" fontId="102" fillId="55" borderId="126" xfId="0" applyFont="1" applyFill="1" applyBorder="1" applyAlignment="1" applyProtection="1">
      <alignment/>
      <protection/>
    </xf>
    <xf numFmtId="4" fontId="0" fillId="55" borderId="41" xfId="0" applyNumberFormat="1" applyFill="1" applyBorder="1" applyAlignment="1" applyProtection="1">
      <alignment/>
      <protection/>
    </xf>
    <xf numFmtId="0" fontId="102" fillId="55" borderId="23" xfId="0" applyFont="1" applyFill="1" applyBorder="1" applyAlignment="1" applyProtection="1">
      <alignment/>
      <protection/>
    </xf>
    <xf numFmtId="4" fontId="3" fillId="55" borderId="108" xfId="0" applyNumberFormat="1" applyFont="1" applyFill="1" applyBorder="1" applyAlignment="1" applyProtection="1">
      <alignment/>
      <protection/>
    </xf>
    <xf numFmtId="4" fontId="3" fillId="55" borderId="109" xfId="0" applyNumberFormat="1" applyFont="1" applyFill="1" applyBorder="1" applyAlignment="1" applyProtection="1">
      <alignment/>
      <protection/>
    </xf>
    <xf numFmtId="4" fontId="3" fillId="55" borderId="46" xfId="0" applyNumberFormat="1" applyFont="1" applyFill="1" applyBorder="1" applyAlignment="1" applyProtection="1">
      <alignment/>
      <protection/>
    </xf>
    <xf numFmtId="4" fontId="102" fillId="55" borderId="109" xfId="0" applyNumberFormat="1" applyFont="1" applyFill="1" applyBorder="1" applyAlignment="1" applyProtection="1">
      <alignment/>
      <protection/>
    </xf>
    <xf numFmtId="0" fontId="102" fillId="55" borderId="0" xfId="0" applyFont="1" applyFill="1" applyAlignment="1" applyProtection="1">
      <alignment/>
      <protection/>
    </xf>
    <xf numFmtId="0" fontId="102" fillId="55" borderId="61" xfId="0" applyFont="1" applyFill="1" applyBorder="1" applyAlignment="1" applyProtection="1">
      <alignment/>
      <protection/>
    </xf>
    <xf numFmtId="0" fontId="3" fillId="55" borderId="47" xfId="0" applyFont="1" applyFill="1" applyBorder="1" applyAlignment="1" applyProtection="1">
      <alignment/>
      <protection/>
    </xf>
    <xf numFmtId="0" fontId="0" fillId="55" borderId="47" xfId="0" applyFill="1" applyBorder="1" applyAlignment="1" applyProtection="1">
      <alignment/>
      <protection/>
    </xf>
    <xf numFmtId="4" fontId="3" fillId="55" borderId="126" xfId="0" applyNumberFormat="1" applyFont="1" applyFill="1" applyBorder="1" applyAlignment="1" applyProtection="1">
      <alignment/>
      <protection/>
    </xf>
    <xf numFmtId="4" fontId="3" fillId="55" borderId="23" xfId="0" applyNumberFormat="1" applyFont="1" applyFill="1" applyBorder="1" applyAlignment="1" applyProtection="1">
      <alignment/>
      <protection/>
    </xf>
    <xf numFmtId="0" fontId="111" fillId="55" borderId="0" xfId="0" applyFont="1" applyFill="1" applyAlignment="1" applyProtection="1">
      <alignment/>
      <protection/>
    </xf>
    <xf numFmtId="0" fontId="112" fillId="55" borderId="0" xfId="0" applyFont="1" applyFill="1" applyAlignment="1" applyProtection="1">
      <alignment/>
      <protection/>
    </xf>
    <xf numFmtId="4" fontId="111" fillId="55" borderId="0" xfId="0" applyNumberFormat="1" applyFont="1" applyFill="1" applyAlignment="1" applyProtection="1">
      <alignment/>
      <protection/>
    </xf>
    <xf numFmtId="4" fontId="2" fillId="59" borderId="32" xfId="250" applyNumberFormat="1" applyFont="1" applyFill="1" applyBorder="1" applyAlignment="1" applyProtection="1">
      <alignment/>
      <protection locked="0"/>
    </xf>
    <xf numFmtId="4" fontId="2" fillId="59" borderId="127" xfId="250" applyNumberFormat="1" applyFont="1" applyFill="1" applyBorder="1" applyAlignment="1" applyProtection="1">
      <alignment/>
      <protection locked="0"/>
    </xf>
    <xf numFmtId="0" fontId="36" fillId="55" borderId="22" xfId="224" applyFont="1" applyFill="1" applyBorder="1" applyAlignment="1" applyProtection="1">
      <alignment horizontal="center" vertical="center"/>
      <protection/>
    </xf>
    <xf numFmtId="0" fontId="36" fillId="55" borderId="24" xfId="224" applyFont="1" applyFill="1" applyBorder="1" applyAlignment="1" applyProtection="1">
      <alignment horizontal="center" vertical="center"/>
      <protection/>
    </xf>
    <xf numFmtId="0" fontId="36" fillId="55" borderId="128" xfId="224" applyFont="1" applyFill="1" applyBorder="1" applyAlignment="1" applyProtection="1">
      <alignment horizontal="center" vertical="center"/>
      <protection/>
    </xf>
    <xf numFmtId="0" fontId="36" fillId="55" borderId="25" xfId="224" applyFont="1" applyFill="1" applyBorder="1" applyAlignment="1" applyProtection="1">
      <alignment horizontal="center" vertical="center"/>
      <protection/>
    </xf>
    <xf numFmtId="0" fontId="36" fillId="55" borderId="26" xfId="224" applyFont="1" applyFill="1" applyBorder="1" applyAlignment="1" applyProtection="1">
      <alignment horizontal="center" vertical="center"/>
      <protection/>
    </xf>
    <xf numFmtId="0" fontId="36" fillId="55" borderId="129" xfId="224" applyFont="1" applyFill="1" applyBorder="1" applyAlignment="1" applyProtection="1">
      <alignment horizontal="center" vertical="center"/>
      <protection/>
    </xf>
    <xf numFmtId="0" fontId="36" fillId="55" borderId="0" xfId="224" applyFont="1" applyFill="1" applyBorder="1" applyAlignment="1" applyProtection="1">
      <alignment horizontal="center" vertical="center"/>
      <protection/>
    </xf>
    <xf numFmtId="0" fontId="36" fillId="55" borderId="31" xfId="224" applyFont="1" applyFill="1" applyBorder="1" applyAlignment="1" applyProtection="1">
      <alignment horizontal="center" vertical="center"/>
      <protection/>
    </xf>
    <xf numFmtId="0" fontId="36" fillId="55" borderId="27" xfId="224" applyFont="1" applyFill="1" applyBorder="1" applyAlignment="1" applyProtection="1">
      <alignment horizontal="center" vertical="center"/>
      <protection/>
    </xf>
    <xf numFmtId="0" fontId="36" fillId="55" borderId="28" xfId="224" applyFont="1" applyFill="1" applyBorder="1" applyAlignment="1" applyProtection="1">
      <alignment horizontal="center" vertical="center"/>
      <protection/>
    </xf>
    <xf numFmtId="0" fontId="36" fillId="55" borderId="29" xfId="224" applyFont="1" applyFill="1" applyBorder="1" applyAlignment="1" applyProtection="1">
      <alignment horizontal="center" vertical="center"/>
      <protection/>
    </xf>
    <xf numFmtId="0" fontId="36" fillId="55" borderId="46" xfId="224" applyFont="1" applyFill="1" applyBorder="1" applyAlignment="1" applyProtection="1">
      <alignment horizontal="center" vertical="center"/>
      <protection/>
    </xf>
    <xf numFmtId="0" fontId="3" fillId="55" borderId="69" xfId="224" applyFont="1" applyFill="1" applyBorder="1" applyProtection="1">
      <alignment/>
      <protection/>
    </xf>
    <xf numFmtId="0" fontId="2" fillId="55" borderId="70" xfId="224" applyFont="1" applyFill="1" applyBorder="1" applyProtection="1">
      <alignment/>
      <protection/>
    </xf>
    <xf numFmtId="0" fontId="2" fillId="55" borderId="71" xfId="224" applyFont="1" applyFill="1" applyBorder="1" applyProtection="1">
      <alignment/>
      <protection/>
    </xf>
    <xf numFmtId="0" fontId="2" fillId="55" borderId="22" xfId="224" applyFont="1" applyFill="1" applyBorder="1" applyProtection="1">
      <alignment/>
      <protection/>
    </xf>
    <xf numFmtId="172" fontId="3" fillId="55" borderId="69" xfId="224" applyNumberFormat="1" applyFont="1" applyFill="1" applyBorder="1" applyProtection="1">
      <alignment/>
      <protection/>
    </xf>
    <xf numFmtId="172" fontId="3" fillId="55" borderId="70" xfId="224" applyNumberFormat="1" applyFont="1" applyFill="1" applyBorder="1" applyProtection="1">
      <alignment/>
      <protection/>
    </xf>
    <xf numFmtId="172" fontId="3" fillId="55" borderId="71" xfId="224" applyNumberFormat="1" applyFont="1" applyFill="1" applyBorder="1" applyProtection="1">
      <alignment/>
      <protection/>
    </xf>
    <xf numFmtId="0" fontId="2" fillId="55" borderId="69" xfId="224" applyFont="1" applyFill="1" applyBorder="1" applyProtection="1">
      <alignment/>
      <protection/>
    </xf>
    <xf numFmtId="10" fontId="2" fillId="55" borderId="35" xfId="175" applyNumberFormat="1" applyFont="1" applyFill="1" applyBorder="1" applyAlignment="1" applyProtection="1">
      <alignment horizontal="right"/>
      <protection/>
    </xf>
    <xf numFmtId="0" fontId="3" fillId="55" borderId="69" xfId="224" applyFont="1" applyFill="1" applyBorder="1" applyAlignment="1" applyProtection="1">
      <alignment horizontal="right"/>
      <protection/>
    </xf>
    <xf numFmtId="0" fontId="3" fillId="55" borderId="70" xfId="224" applyFont="1" applyFill="1" applyBorder="1" applyProtection="1">
      <alignment/>
      <protection/>
    </xf>
    <xf numFmtId="0" fontId="3" fillId="55" borderId="71" xfId="224" applyFont="1" applyFill="1" applyBorder="1" applyProtection="1">
      <alignment/>
      <protection/>
    </xf>
    <xf numFmtId="0" fontId="3" fillId="55" borderId="22" xfId="224" applyFont="1" applyFill="1" applyBorder="1" applyProtection="1">
      <alignment/>
      <protection/>
    </xf>
    <xf numFmtId="172" fontId="2" fillId="55" borderId="71" xfId="224" applyNumberFormat="1" applyFont="1" applyFill="1" applyBorder="1" applyProtection="1">
      <alignment/>
      <protection/>
    </xf>
    <xf numFmtId="0" fontId="2" fillId="55" borderId="70" xfId="224" applyFont="1" applyFill="1" applyBorder="1" applyAlignment="1" applyProtection="1">
      <alignment horizontal="right"/>
      <protection/>
    </xf>
    <xf numFmtId="3" fontId="41" fillId="55" borderId="71" xfId="250" applyNumberFormat="1" applyFont="1" applyFill="1" applyBorder="1" applyAlignment="1" applyProtection="1">
      <alignment horizontal="right"/>
      <protection/>
    </xf>
    <xf numFmtId="3" fontId="41" fillId="55" borderId="22" xfId="250" applyNumberFormat="1" applyFont="1" applyFill="1" applyBorder="1" applyAlignment="1" applyProtection="1">
      <alignment horizontal="right"/>
      <protection/>
    </xf>
    <xf numFmtId="3" fontId="41" fillId="55" borderId="69" xfId="250" applyNumberFormat="1" applyFont="1" applyFill="1" applyBorder="1" applyAlignment="1" applyProtection="1">
      <alignment horizontal="right"/>
      <protection/>
    </xf>
    <xf numFmtId="10" fontId="41" fillId="55" borderId="35" xfId="175" applyNumberFormat="1" applyFont="1" applyFill="1" applyBorder="1" applyAlignment="1" applyProtection="1">
      <alignment horizontal="right"/>
      <protection/>
    </xf>
    <xf numFmtId="3" fontId="41" fillId="55" borderId="70" xfId="250" applyNumberFormat="1" applyFont="1" applyFill="1" applyBorder="1" applyAlignment="1" applyProtection="1">
      <alignment horizontal="right"/>
      <protection/>
    </xf>
    <xf numFmtId="0" fontId="2" fillId="55" borderId="71" xfId="224" applyFont="1" applyFill="1" applyBorder="1" applyAlignment="1" applyProtection="1">
      <alignment horizontal="right"/>
      <protection/>
    </xf>
    <xf numFmtId="0" fontId="2" fillId="55" borderId="22" xfId="224" applyFont="1" applyFill="1" applyBorder="1" applyAlignment="1" applyProtection="1">
      <alignment horizontal="right"/>
      <protection/>
    </xf>
    <xf numFmtId="0" fontId="2" fillId="55" borderId="69" xfId="224" applyFont="1" applyFill="1" applyBorder="1" applyAlignment="1" applyProtection="1">
      <alignment horizontal="right"/>
      <protection/>
    </xf>
    <xf numFmtId="0" fontId="3" fillId="55" borderId="70" xfId="224" applyFont="1" applyFill="1" applyBorder="1" applyAlignment="1" applyProtection="1">
      <alignment wrapText="1"/>
      <protection/>
    </xf>
    <xf numFmtId="0" fontId="3" fillId="55" borderId="69" xfId="224" applyFont="1" applyFill="1" applyBorder="1" applyAlignment="1" applyProtection="1">
      <alignment vertical="center"/>
      <protection/>
    </xf>
    <xf numFmtId="172" fontId="3" fillId="55" borderId="69" xfId="224" applyNumberFormat="1" applyFont="1" applyFill="1" applyBorder="1" applyAlignment="1" applyProtection="1">
      <alignment horizontal="right" vertical="center"/>
      <protection/>
    </xf>
    <xf numFmtId="10" fontId="3" fillId="55" borderId="35" xfId="175" applyNumberFormat="1" applyFont="1" applyFill="1" applyBorder="1" applyAlignment="1" applyProtection="1">
      <alignment horizontal="right" vertical="center"/>
      <protection/>
    </xf>
    <xf numFmtId="172" fontId="3" fillId="55" borderId="70" xfId="224" applyNumberFormat="1" applyFont="1" applyFill="1" applyBorder="1" applyAlignment="1" applyProtection="1">
      <alignment horizontal="right" vertical="center"/>
      <protection/>
    </xf>
    <xf numFmtId="172" fontId="3" fillId="55" borderId="71" xfId="224" applyNumberFormat="1" applyFont="1" applyFill="1" applyBorder="1" applyAlignment="1" applyProtection="1">
      <alignment vertical="center"/>
      <protection/>
    </xf>
    <xf numFmtId="0" fontId="3" fillId="55" borderId="69" xfId="224" applyFont="1" applyFill="1" applyBorder="1" applyAlignment="1" applyProtection="1">
      <alignment horizontal="right" vertical="center"/>
      <protection/>
    </xf>
    <xf numFmtId="0" fontId="3" fillId="55" borderId="33" xfId="224" applyFont="1" applyFill="1" applyBorder="1" applyAlignment="1" applyProtection="1">
      <alignment vertical="center"/>
      <protection/>
    </xf>
    <xf numFmtId="3" fontId="41" fillId="55" borderId="71" xfId="250" applyNumberFormat="1" applyFont="1" applyFill="1" applyBorder="1" applyAlignment="1" applyProtection="1">
      <alignment horizontal="right" vertical="center"/>
      <protection/>
    </xf>
    <xf numFmtId="3" fontId="41" fillId="55" borderId="22" xfId="250" applyNumberFormat="1" applyFont="1" applyFill="1" applyBorder="1" applyAlignment="1" applyProtection="1">
      <alignment horizontal="right" vertical="center"/>
      <protection/>
    </xf>
    <xf numFmtId="10" fontId="2" fillId="55" borderId="35" xfId="175" applyNumberFormat="1" applyFont="1" applyFill="1" applyBorder="1" applyAlignment="1" applyProtection="1">
      <alignment horizontal="right" vertical="center"/>
      <protection/>
    </xf>
    <xf numFmtId="172" fontId="2" fillId="55" borderId="71" xfId="224" applyNumberFormat="1" applyFont="1" applyFill="1" applyBorder="1" applyAlignment="1" applyProtection="1">
      <alignment vertical="center"/>
      <protection/>
    </xf>
    <xf numFmtId="0" fontId="3" fillId="55" borderId="70" xfId="224" applyFont="1" applyFill="1" applyBorder="1" applyAlignment="1" applyProtection="1">
      <alignment vertical="center"/>
      <protection/>
    </xf>
    <xf numFmtId="0" fontId="3" fillId="55" borderId="42" xfId="224" applyFont="1" applyFill="1" applyBorder="1" applyAlignment="1" applyProtection="1">
      <alignment horizontal="right" vertical="center"/>
      <protection/>
    </xf>
    <xf numFmtId="0" fontId="3" fillId="55" borderId="32" xfId="224" applyFont="1" applyFill="1" applyBorder="1" applyAlignment="1" applyProtection="1">
      <alignment horizontal="right" vertical="top"/>
      <protection/>
    </xf>
    <xf numFmtId="0" fontId="3" fillId="55" borderId="70" xfId="224" applyFont="1" applyFill="1" applyBorder="1" applyAlignment="1" applyProtection="1">
      <alignment vertical="top" wrapText="1"/>
      <protection/>
    </xf>
    <xf numFmtId="3" fontId="41" fillId="55" borderId="71" xfId="250" applyNumberFormat="1" applyFont="1" applyFill="1" applyBorder="1" applyAlignment="1" applyProtection="1">
      <alignment horizontal="right" vertical="top"/>
      <protection/>
    </xf>
    <xf numFmtId="3" fontId="41" fillId="55" borderId="22" xfId="250" applyNumberFormat="1" applyFont="1" applyFill="1" applyBorder="1" applyAlignment="1" applyProtection="1">
      <alignment horizontal="right" vertical="top"/>
      <protection/>
    </xf>
    <xf numFmtId="10" fontId="2" fillId="55" borderId="39" xfId="175" applyNumberFormat="1" applyFont="1" applyFill="1" applyBorder="1" applyAlignment="1" applyProtection="1">
      <alignment horizontal="right" vertical="top"/>
      <protection/>
    </xf>
    <xf numFmtId="10" fontId="2" fillId="55" borderId="35" xfId="175" applyNumberFormat="1" applyFont="1" applyFill="1" applyBorder="1" applyAlignment="1" applyProtection="1">
      <alignment horizontal="right" vertical="top"/>
      <protection/>
    </xf>
    <xf numFmtId="172" fontId="2" fillId="55" borderId="71" xfId="224" applyNumberFormat="1" applyFont="1" applyFill="1" applyBorder="1" applyAlignment="1" applyProtection="1">
      <alignment vertical="top"/>
      <protection/>
    </xf>
    <xf numFmtId="0" fontId="3" fillId="55" borderId="42" xfId="224" applyFont="1" applyFill="1" applyBorder="1" applyAlignment="1" applyProtection="1">
      <alignment horizontal="right" vertical="top"/>
      <protection/>
    </xf>
    <xf numFmtId="0" fontId="3" fillId="55" borderId="0" xfId="224" applyFont="1" applyFill="1" applyBorder="1" applyAlignment="1" applyProtection="1">
      <alignment vertical="top" wrapText="1"/>
      <protection/>
    </xf>
    <xf numFmtId="3" fontId="41" fillId="55" borderId="31" xfId="250" applyNumberFormat="1" applyFont="1" applyFill="1" applyBorder="1" applyAlignment="1" applyProtection="1">
      <alignment horizontal="right" vertical="top"/>
      <protection/>
    </xf>
    <xf numFmtId="10" fontId="41" fillId="55" borderId="129" xfId="175" applyNumberFormat="1" applyFont="1" applyFill="1" applyBorder="1" applyAlignment="1" applyProtection="1">
      <alignment horizontal="right" vertical="top"/>
      <protection/>
    </xf>
    <xf numFmtId="3" fontId="41" fillId="55" borderId="0" xfId="250" applyNumberFormat="1" applyFont="1" applyFill="1" applyBorder="1" applyAlignment="1" applyProtection="1">
      <alignment horizontal="right" vertical="top"/>
      <protection/>
    </xf>
    <xf numFmtId="0" fontId="3" fillId="55" borderId="27" xfId="224" applyFont="1" applyFill="1" applyBorder="1" applyAlignment="1" applyProtection="1">
      <alignment horizontal="right" vertical="center"/>
      <protection/>
    </xf>
    <xf numFmtId="0" fontId="3" fillId="55" borderId="29" xfId="224" applyFont="1" applyFill="1" applyBorder="1" applyAlignment="1" applyProtection="1">
      <alignment vertical="center" wrapText="1"/>
      <protection/>
    </xf>
    <xf numFmtId="3" fontId="41" fillId="55" borderId="46" xfId="250" applyNumberFormat="1" applyFont="1" applyFill="1" applyBorder="1" applyAlignment="1" applyProtection="1">
      <alignment horizontal="right" vertical="center"/>
      <protection/>
    </xf>
    <xf numFmtId="172" fontId="3" fillId="55" borderId="27" xfId="250" applyNumberFormat="1" applyFont="1" applyFill="1" applyBorder="1" applyAlignment="1" applyProtection="1">
      <alignment horizontal="right" vertical="center"/>
      <protection/>
    </xf>
    <xf numFmtId="10" fontId="3" fillId="55" borderId="28" xfId="175" applyNumberFormat="1" applyFont="1" applyFill="1" applyBorder="1" applyAlignment="1" applyProtection="1">
      <alignment horizontal="right" vertical="center"/>
      <protection/>
    </xf>
    <xf numFmtId="172" fontId="3" fillId="55" borderId="29" xfId="250" applyNumberFormat="1" applyFont="1" applyFill="1" applyBorder="1" applyAlignment="1" applyProtection="1">
      <alignment horizontal="right" vertical="center"/>
      <protection/>
    </xf>
    <xf numFmtId="172" fontId="3" fillId="55" borderId="46" xfId="250" applyNumberFormat="1" applyFont="1" applyFill="1" applyBorder="1" applyAlignment="1" applyProtection="1">
      <alignment horizontal="right" vertical="center"/>
      <protection/>
    </xf>
    <xf numFmtId="0" fontId="2" fillId="55" borderId="0" xfId="224" applyFont="1" applyFill="1" applyAlignment="1" applyProtection="1">
      <alignment vertical="center"/>
      <protection/>
    </xf>
    <xf numFmtId="0" fontId="41" fillId="55" borderId="0" xfId="224" applyFont="1" applyFill="1" applyProtection="1">
      <alignment/>
      <protection/>
    </xf>
    <xf numFmtId="172" fontId="41" fillId="55" borderId="0" xfId="224" applyNumberFormat="1" applyFont="1" applyFill="1" applyProtection="1">
      <alignment/>
      <protection/>
    </xf>
    <xf numFmtId="172" fontId="2" fillId="59" borderId="32" xfId="250" applyNumberFormat="1" applyFont="1" applyFill="1" applyBorder="1" applyAlignment="1" applyProtection="1">
      <alignment vertical="top"/>
      <protection locked="0"/>
    </xf>
    <xf numFmtId="172" fontId="2" fillId="59" borderId="33" xfId="250" applyNumberFormat="1" applyFont="1" applyFill="1" applyBorder="1" applyAlignment="1" applyProtection="1">
      <alignment vertical="top"/>
      <protection locked="0"/>
    </xf>
    <xf numFmtId="0" fontId="2" fillId="55" borderId="24" xfId="224" applyFont="1" applyFill="1" applyBorder="1" applyProtection="1">
      <alignment/>
      <protection/>
    </xf>
    <xf numFmtId="0" fontId="2" fillId="55" borderId="25" xfId="224" applyFont="1" applyFill="1" applyBorder="1" applyProtection="1">
      <alignment/>
      <protection/>
    </xf>
    <xf numFmtId="0" fontId="2" fillId="55" borderId="26" xfId="224" applyFont="1" applyFill="1" applyBorder="1" applyProtection="1">
      <alignment/>
      <protection/>
    </xf>
    <xf numFmtId="0" fontId="2" fillId="55" borderId="48" xfId="224" applyFont="1" applyFill="1" applyBorder="1" applyProtection="1">
      <alignment/>
      <protection/>
    </xf>
    <xf numFmtId="0" fontId="2" fillId="55" borderId="49" xfId="224" applyFont="1" applyFill="1" applyBorder="1" applyProtection="1">
      <alignment/>
      <protection/>
    </xf>
    <xf numFmtId="0" fontId="2" fillId="55" borderId="50" xfId="224" applyFont="1" applyFill="1" applyBorder="1" applyProtection="1">
      <alignment/>
      <protection/>
    </xf>
    <xf numFmtId="0" fontId="3" fillId="55" borderId="108" xfId="224" applyFont="1" applyFill="1" applyBorder="1" applyAlignment="1" applyProtection="1">
      <alignment horizontal="center" vertical="center"/>
      <protection/>
    </xf>
    <xf numFmtId="0" fontId="3" fillId="55" borderId="130" xfId="224" applyFont="1" applyFill="1" applyBorder="1" applyAlignment="1" applyProtection="1">
      <alignment horizontal="center" vertical="center"/>
      <protection/>
    </xf>
    <xf numFmtId="0" fontId="3" fillId="55" borderId="46" xfId="224" applyFont="1" applyFill="1" applyBorder="1" applyAlignment="1" applyProtection="1">
      <alignment horizontal="center" vertical="center"/>
      <protection/>
    </xf>
    <xf numFmtId="0" fontId="3" fillId="55" borderId="27" xfId="224" applyFont="1" applyFill="1" applyBorder="1" applyAlignment="1" applyProtection="1">
      <alignment horizontal="center" vertical="center"/>
      <protection/>
    </xf>
    <xf numFmtId="0" fontId="3" fillId="55" borderId="29" xfId="224" applyFont="1" applyFill="1" applyBorder="1" applyAlignment="1" applyProtection="1">
      <alignment horizontal="center" vertical="center"/>
      <protection/>
    </xf>
    <xf numFmtId="172" fontId="3" fillId="55" borderId="131" xfId="224" applyNumberFormat="1" applyFont="1" applyFill="1" applyBorder="1" applyProtection="1">
      <alignment/>
      <protection/>
    </xf>
    <xf numFmtId="172" fontId="3" fillId="55" borderId="132" xfId="224" applyNumberFormat="1" applyFont="1" applyFill="1" applyBorder="1" applyProtection="1">
      <alignment/>
      <protection/>
    </xf>
    <xf numFmtId="172" fontId="3" fillId="55" borderId="133" xfId="224" applyNumberFormat="1" applyFont="1" applyFill="1" applyBorder="1" applyProtection="1">
      <alignment/>
      <protection/>
    </xf>
    <xf numFmtId="172" fontId="3" fillId="55" borderId="134" xfId="224" applyNumberFormat="1" applyFont="1" applyFill="1" applyBorder="1" applyProtection="1">
      <alignment/>
      <protection/>
    </xf>
    <xf numFmtId="172" fontId="3" fillId="55" borderId="105" xfId="224" applyNumberFormat="1" applyFont="1" applyFill="1" applyBorder="1" applyProtection="1">
      <alignment/>
      <protection/>
    </xf>
    <xf numFmtId="172" fontId="3" fillId="55" borderId="104" xfId="224" applyNumberFormat="1" applyFont="1" applyFill="1" applyBorder="1" applyProtection="1">
      <alignment/>
      <protection/>
    </xf>
    <xf numFmtId="172" fontId="3" fillId="55" borderId="123" xfId="224" applyNumberFormat="1" applyFont="1" applyFill="1" applyBorder="1" applyProtection="1">
      <alignment/>
      <protection/>
    </xf>
    <xf numFmtId="10" fontId="3" fillId="55" borderId="134" xfId="175" applyNumberFormat="1" applyFont="1" applyFill="1" applyBorder="1" applyAlignment="1" applyProtection="1">
      <alignment horizontal="right"/>
      <protection/>
    </xf>
    <xf numFmtId="172" fontId="3" fillId="55" borderId="36" xfId="224" applyNumberFormat="1" applyFont="1" applyFill="1" applyBorder="1" applyProtection="1">
      <alignment/>
      <protection/>
    </xf>
    <xf numFmtId="4" fontId="2" fillId="55" borderId="131" xfId="224" applyNumberFormat="1" applyFont="1" applyFill="1" applyBorder="1" applyProtection="1">
      <alignment/>
      <protection/>
    </xf>
    <xf numFmtId="4" fontId="2" fillId="55" borderId="132" xfId="224" applyNumberFormat="1" applyFont="1" applyFill="1" applyBorder="1" applyProtection="1">
      <alignment/>
      <protection/>
    </xf>
    <xf numFmtId="4" fontId="3" fillId="55" borderId="71" xfId="224" applyNumberFormat="1" applyFont="1" applyFill="1" applyBorder="1" applyProtection="1">
      <alignment/>
      <protection/>
    </xf>
    <xf numFmtId="4" fontId="2" fillId="55" borderId="133" xfId="224" applyNumberFormat="1" applyFont="1" applyFill="1" applyBorder="1" applyProtection="1">
      <alignment/>
      <protection/>
    </xf>
    <xf numFmtId="4" fontId="3" fillId="55" borderId="70" xfId="224" applyNumberFormat="1" applyFont="1" applyFill="1" applyBorder="1" applyProtection="1">
      <alignment/>
      <protection/>
    </xf>
    <xf numFmtId="4" fontId="3" fillId="55" borderId="69" xfId="224" applyNumberFormat="1" applyFont="1" applyFill="1" applyBorder="1" applyProtection="1">
      <alignment/>
      <protection/>
    </xf>
    <xf numFmtId="10" fontId="3" fillId="55" borderId="132" xfId="175" applyNumberFormat="1" applyFont="1" applyFill="1" applyBorder="1" applyAlignment="1" applyProtection="1">
      <alignment horizontal="right"/>
      <protection/>
    </xf>
    <xf numFmtId="172" fontId="3" fillId="55" borderId="34" xfId="250" applyNumberFormat="1" applyFont="1" applyFill="1" applyBorder="1" applyAlignment="1" applyProtection="1">
      <alignment/>
      <protection/>
    </xf>
    <xf numFmtId="10" fontId="3" fillId="55" borderId="127" xfId="175" applyNumberFormat="1" applyFont="1" applyFill="1" applyBorder="1" applyAlignment="1" applyProtection="1">
      <alignment horizontal="right"/>
      <protection/>
    </xf>
    <xf numFmtId="4" fontId="41" fillId="55" borderId="127" xfId="250" applyNumberFormat="1" applyFont="1" applyFill="1" applyBorder="1" applyAlignment="1" applyProtection="1">
      <alignment horizontal="right"/>
      <protection/>
    </xf>
    <xf numFmtId="4" fontId="47" fillId="55" borderId="34" xfId="250" applyNumberFormat="1" applyFont="1" applyFill="1" applyBorder="1" applyAlignment="1" applyProtection="1">
      <alignment horizontal="right"/>
      <protection/>
    </xf>
    <xf numFmtId="4" fontId="41" fillId="55" borderId="107" xfId="250" applyNumberFormat="1" applyFont="1" applyFill="1" applyBorder="1" applyAlignment="1" applyProtection="1">
      <alignment horizontal="right"/>
      <protection/>
    </xf>
    <xf numFmtId="4" fontId="41" fillId="55" borderId="133" xfId="250" applyNumberFormat="1" applyFont="1" applyFill="1" applyBorder="1" applyAlignment="1" applyProtection="1">
      <alignment horizontal="right"/>
      <protection/>
    </xf>
    <xf numFmtId="4" fontId="47" fillId="55" borderId="133" xfId="250" applyNumberFormat="1" applyFont="1" applyFill="1" applyBorder="1" applyAlignment="1" applyProtection="1">
      <alignment horizontal="right"/>
      <protection/>
    </xf>
    <xf numFmtId="4" fontId="47" fillId="55" borderId="107" xfId="250" applyNumberFormat="1" applyFont="1" applyFill="1" applyBorder="1" applyAlignment="1" applyProtection="1">
      <alignment horizontal="right"/>
      <protection/>
    </xf>
    <xf numFmtId="4" fontId="47" fillId="55" borderId="32" xfId="250" applyNumberFormat="1" applyFont="1" applyFill="1" applyBorder="1" applyAlignment="1" applyProtection="1">
      <alignment horizontal="right"/>
      <protection/>
    </xf>
    <xf numFmtId="10" fontId="47" fillId="55" borderId="127" xfId="175" applyNumberFormat="1" applyFont="1" applyFill="1" applyBorder="1" applyAlignment="1" applyProtection="1">
      <alignment horizontal="right"/>
      <protection/>
    </xf>
    <xf numFmtId="4" fontId="47" fillId="55" borderId="33" xfId="250" applyNumberFormat="1" applyFont="1" applyFill="1" applyBorder="1" applyAlignment="1" applyProtection="1">
      <alignment horizontal="right"/>
      <protection/>
    </xf>
    <xf numFmtId="172" fontId="3" fillId="55" borderId="42" xfId="250" applyNumberFormat="1" applyFont="1" applyFill="1" applyBorder="1" applyAlignment="1" applyProtection="1">
      <alignment/>
      <protection/>
    </xf>
    <xf numFmtId="10" fontId="3" fillId="55" borderId="135" xfId="175" applyNumberFormat="1" applyFont="1" applyFill="1" applyBorder="1" applyAlignment="1" applyProtection="1">
      <alignment horizontal="right"/>
      <protection/>
    </xf>
    <xf numFmtId="172" fontId="3" fillId="55" borderId="43" xfId="250" applyNumberFormat="1" applyFont="1" applyFill="1" applyBorder="1" applyAlignment="1" applyProtection="1">
      <alignment/>
      <protection/>
    </xf>
    <xf numFmtId="172" fontId="3" fillId="55" borderId="41" xfId="250" applyNumberFormat="1" applyFont="1" applyFill="1" applyBorder="1" applyAlignment="1" applyProtection="1">
      <alignment/>
      <protection/>
    </xf>
    <xf numFmtId="4" fontId="41" fillId="55" borderId="106" xfId="250" applyNumberFormat="1" applyFont="1" applyFill="1" applyBorder="1" applyAlignment="1" applyProtection="1">
      <alignment/>
      <protection/>
    </xf>
    <xf numFmtId="4" fontId="41" fillId="55" borderId="107" xfId="250" applyNumberFormat="1" applyFont="1" applyFill="1" applyBorder="1" applyAlignment="1" applyProtection="1">
      <alignment/>
      <protection/>
    </xf>
    <xf numFmtId="4" fontId="41" fillId="55" borderId="136" xfId="250" applyNumberFormat="1" applyFont="1" applyFill="1" applyBorder="1" applyAlignment="1" applyProtection="1">
      <alignment/>
      <protection/>
    </xf>
    <xf numFmtId="4" fontId="41" fillId="55" borderId="34" xfId="250" applyNumberFormat="1" applyFont="1" applyFill="1" applyBorder="1" applyAlignment="1" applyProtection="1">
      <alignment/>
      <protection/>
    </xf>
    <xf numFmtId="0" fontId="3" fillId="55" borderId="32" xfId="224" applyFont="1" applyFill="1" applyBorder="1" applyProtection="1">
      <alignment/>
      <protection/>
    </xf>
    <xf numFmtId="0" fontId="3" fillId="55" borderId="33" xfId="224" applyFont="1" applyFill="1" applyBorder="1" applyProtection="1">
      <alignment/>
      <protection/>
    </xf>
    <xf numFmtId="0" fontId="3" fillId="55" borderId="34" xfId="224" applyFont="1" applyFill="1" applyBorder="1" applyProtection="1">
      <alignment/>
      <protection/>
    </xf>
    <xf numFmtId="0" fontId="2" fillId="55" borderId="32" xfId="224" applyFont="1" applyFill="1" applyBorder="1" applyProtection="1">
      <alignment/>
      <protection/>
    </xf>
    <xf numFmtId="10" fontId="2" fillId="55" borderId="127" xfId="175" applyNumberFormat="1" applyFont="1" applyFill="1" applyBorder="1" applyAlignment="1" applyProtection="1">
      <alignment horizontal="right"/>
      <protection/>
    </xf>
    <xf numFmtId="0" fontId="2" fillId="55" borderId="33" xfId="224" applyFont="1" applyFill="1" applyBorder="1" applyProtection="1">
      <alignment/>
      <protection/>
    </xf>
    <xf numFmtId="0" fontId="2" fillId="55" borderId="34" xfId="224" applyFont="1" applyFill="1" applyBorder="1" applyProtection="1">
      <alignment/>
      <protection/>
    </xf>
    <xf numFmtId="4" fontId="2" fillId="55" borderId="106" xfId="224" applyNumberFormat="1" applyFont="1" applyFill="1" applyBorder="1" applyAlignment="1" applyProtection="1">
      <alignment/>
      <protection/>
    </xf>
    <xf numFmtId="4" fontId="2" fillId="55" borderId="107" xfId="224" applyNumberFormat="1" applyFont="1" applyFill="1" applyBorder="1" applyAlignment="1" applyProtection="1">
      <alignment/>
      <protection/>
    </xf>
    <xf numFmtId="4" fontId="2" fillId="55" borderId="136" xfId="224" applyNumberFormat="1" applyFont="1" applyFill="1" applyBorder="1" applyAlignment="1" applyProtection="1">
      <alignment/>
      <protection/>
    </xf>
    <xf numFmtId="4" fontId="2" fillId="55" borderId="133" xfId="224" applyNumberFormat="1" applyFont="1" applyFill="1" applyBorder="1" applyAlignment="1" applyProtection="1">
      <alignment horizontal="center"/>
      <protection/>
    </xf>
    <xf numFmtId="4" fontId="2" fillId="55" borderId="70" xfId="224" applyNumberFormat="1" applyFont="1" applyFill="1" applyBorder="1" applyAlignment="1" applyProtection="1">
      <alignment horizontal="center"/>
      <protection/>
    </xf>
    <xf numFmtId="4" fontId="2" fillId="55" borderId="137" xfId="224" applyNumberFormat="1" applyFont="1" applyFill="1" applyBorder="1" applyProtection="1">
      <alignment/>
      <protection/>
    </xf>
    <xf numFmtId="4" fontId="2" fillId="55" borderId="136" xfId="224" applyNumberFormat="1" applyFont="1" applyFill="1" applyBorder="1" applyProtection="1">
      <alignment/>
      <protection/>
    </xf>
    <xf numFmtId="4" fontId="2" fillId="55" borderId="107" xfId="224" applyNumberFormat="1" applyFont="1" applyFill="1" applyBorder="1" applyProtection="1">
      <alignment/>
      <protection/>
    </xf>
    <xf numFmtId="4" fontId="2" fillId="55" borderId="70" xfId="224" applyNumberFormat="1" applyFont="1" applyFill="1" applyBorder="1" applyProtection="1">
      <alignment/>
      <protection/>
    </xf>
    <xf numFmtId="3" fontId="47" fillId="55" borderId="71" xfId="250" applyNumberFormat="1" applyFont="1" applyFill="1" applyBorder="1" applyAlignment="1" applyProtection="1">
      <alignment horizontal="right"/>
      <protection/>
    </xf>
    <xf numFmtId="0" fontId="3" fillId="55" borderId="71" xfId="224" applyFont="1" applyFill="1" applyBorder="1" applyAlignment="1" applyProtection="1">
      <alignment horizontal="right"/>
      <protection/>
    </xf>
    <xf numFmtId="172" fontId="3" fillId="55" borderId="127" xfId="250" applyNumberFormat="1" applyFont="1" applyFill="1" applyBorder="1" applyAlignment="1" applyProtection="1">
      <alignment/>
      <protection/>
    </xf>
    <xf numFmtId="0" fontId="3" fillId="55" borderId="42" xfId="224" applyFont="1" applyFill="1" applyBorder="1" applyAlignment="1" applyProtection="1">
      <alignment horizontal="right"/>
      <protection/>
    </xf>
    <xf numFmtId="172" fontId="3" fillId="55" borderId="34" xfId="250" applyNumberFormat="1" applyFont="1" applyFill="1" applyBorder="1" applyAlignment="1" applyProtection="1">
      <alignment vertical="top"/>
      <protection/>
    </xf>
    <xf numFmtId="172" fontId="3" fillId="55" borderId="32" xfId="250" applyNumberFormat="1" applyFont="1" applyFill="1" applyBorder="1" applyAlignment="1" applyProtection="1">
      <alignment vertical="top"/>
      <protection/>
    </xf>
    <xf numFmtId="10" fontId="3" fillId="55" borderId="127" xfId="175" applyNumberFormat="1" applyFont="1" applyFill="1" applyBorder="1" applyAlignment="1" applyProtection="1">
      <alignment horizontal="right" vertical="top"/>
      <protection/>
    </xf>
    <xf numFmtId="172" fontId="3" fillId="55" borderId="33" xfId="250" applyNumberFormat="1" applyFont="1" applyFill="1" applyBorder="1" applyAlignment="1" applyProtection="1">
      <alignment vertical="top"/>
      <protection/>
    </xf>
    <xf numFmtId="0" fontId="3" fillId="55" borderId="22" xfId="224" applyFont="1" applyFill="1" applyBorder="1" applyAlignment="1" applyProtection="1">
      <alignment horizontal="right" vertical="top"/>
      <protection/>
    </xf>
    <xf numFmtId="172" fontId="2" fillId="55" borderId="22" xfId="250" applyNumberFormat="1" applyFont="1" applyFill="1" applyBorder="1" applyAlignment="1" applyProtection="1">
      <alignment/>
      <protection/>
    </xf>
    <xf numFmtId="172" fontId="2" fillId="55" borderId="138" xfId="250" applyNumberFormat="1" applyFont="1" applyFill="1" applyBorder="1" applyAlignment="1" applyProtection="1">
      <alignment/>
      <protection/>
    </xf>
    <xf numFmtId="172" fontId="2" fillId="55" borderId="31" xfId="250" applyNumberFormat="1" applyFont="1" applyFill="1" applyBorder="1" applyAlignment="1" applyProtection="1">
      <alignment/>
      <protection/>
    </xf>
    <xf numFmtId="172" fontId="2" fillId="55" borderId="0" xfId="250" applyNumberFormat="1" applyFont="1" applyFill="1" applyBorder="1" applyAlignment="1" applyProtection="1">
      <alignment/>
      <protection/>
    </xf>
    <xf numFmtId="172" fontId="3" fillId="55" borderId="31" xfId="250" applyNumberFormat="1" applyFont="1" applyFill="1" applyBorder="1" applyAlignment="1" applyProtection="1">
      <alignment/>
      <protection/>
    </xf>
    <xf numFmtId="172" fontId="2" fillId="55" borderId="125" xfId="250" applyNumberFormat="1" applyFont="1" applyFill="1" applyBorder="1" applyAlignment="1" applyProtection="1">
      <alignment/>
      <protection/>
    </xf>
    <xf numFmtId="172" fontId="3" fillId="55" borderId="0" xfId="250" applyNumberFormat="1" applyFont="1" applyFill="1" applyBorder="1" applyAlignment="1" applyProtection="1">
      <alignment/>
      <protection/>
    </xf>
    <xf numFmtId="10" fontId="2" fillId="55" borderId="138" xfId="175" applyNumberFormat="1" applyFont="1" applyFill="1" applyBorder="1" applyAlignment="1" applyProtection="1">
      <alignment horizontal="right"/>
      <protection/>
    </xf>
    <xf numFmtId="0" fontId="2" fillId="55" borderId="27" xfId="224" applyFill="1" applyBorder="1" applyProtection="1">
      <alignment/>
      <protection/>
    </xf>
    <xf numFmtId="0" fontId="49" fillId="55" borderId="29" xfId="224" applyFont="1" applyFill="1" applyBorder="1" applyProtection="1">
      <alignment/>
      <protection/>
    </xf>
    <xf numFmtId="0" fontId="2" fillId="55" borderId="46" xfId="224" applyFill="1" applyBorder="1" applyAlignment="1" applyProtection="1">
      <alignment horizontal="right"/>
      <protection/>
    </xf>
    <xf numFmtId="172" fontId="49" fillId="55" borderId="108" xfId="224" applyNumberFormat="1" applyFont="1" applyFill="1" applyBorder="1" applyProtection="1">
      <alignment/>
      <protection/>
    </xf>
    <xf numFmtId="172" fontId="49" fillId="55" borderId="130" xfId="224" applyNumberFormat="1" applyFont="1" applyFill="1" applyBorder="1" applyProtection="1">
      <alignment/>
      <protection/>
    </xf>
    <xf numFmtId="172" fontId="49" fillId="55" borderId="46" xfId="224" applyNumberFormat="1" applyFont="1" applyFill="1" applyBorder="1" applyProtection="1">
      <alignment/>
      <protection/>
    </xf>
    <xf numFmtId="172" fontId="49" fillId="55" borderId="109" xfId="224" applyNumberFormat="1" applyFont="1" applyFill="1" applyBorder="1" applyProtection="1">
      <alignment/>
      <protection/>
    </xf>
    <xf numFmtId="172" fontId="49" fillId="55" borderId="27" xfId="224" applyNumberFormat="1" applyFont="1" applyFill="1" applyBorder="1" applyProtection="1">
      <alignment/>
      <protection/>
    </xf>
    <xf numFmtId="10" fontId="49" fillId="55" borderId="130" xfId="175" applyNumberFormat="1" applyFont="1" applyFill="1" applyBorder="1" applyAlignment="1" applyProtection="1">
      <alignment horizontal="right"/>
      <protection/>
    </xf>
    <xf numFmtId="172" fontId="49" fillId="55" borderId="29" xfId="224" applyNumberFormat="1" applyFont="1" applyFill="1" applyBorder="1" applyProtection="1">
      <alignment/>
      <protection/>
    </xf>
    <xf numFmtId="0" fontId="2" fillId="55" borderId="0" xfId="224" applyFill="1" applyAlignment="1" applyProtection="1">
      <alignment horizontal="right"/>
      <protection/>
    </xf>
    <xf numFmtId="172" fontId="2" fillId="59" borderId="127" xfId="250" applyNumberFormat="1" applyFont="1" applyFill="1" applyBorder="1" applyAlignment="1" applyProtection="1">
      <alignment/>
      <protection locked="0"/>
    </xf>
    <xf numFmtId="172" fontId="3" fillId="59" borderId="127" xfId="250" applyNumberFormat="1" applyFont="1" applyFill="1" applyBorder="1" applyAlignment="1" applyProtection="1">
      <alignment/>
      <protection locked="0"/>
    </xf>
    <xf numFmtId="172" fontId="2" fillId="59" borderId="127" xfId="250" applyNumberFormat="1" applyFont="1" applyFill="1" applyBorder="1" applyAlignment="1" applyProtection="1">
      <alignment vertical="top"/>
      <protection locked="0"/>
    </xf>
    <xf numFmtId="0" fontId="2" fillId="55" borderId="25" xfId="224" applyFill="1" applyBorder="1" applyProtection="1">
      <alignment/>
      <protection locked="0"/>
    </xf>
    <xf numFmtId="0" fontId="2" fillId="55" borderId="0" xfId="224" applyFill="1" applyBorder="1" applyProtection="1">
      <alignment/>
      <protection locked="0"/>
    </xf>
    <xf numFmtId="0" fontId="2" fillId="55" borderId="49" xfId="224" applyFill="1" applyBorder="1" applyProtection="1">
      <alignment/>
      <protection locked="0"/>
    </xf>
    <xf numFmtId="0" fontId="3" fillId="55" borderId="27" xfId="224" applyFont="1" applyFill="1" applyBorder="1" applyAlignment="1" applyProtection="1">
      <alignment horizontal="center"/>
      <protection locked="0"/>
    </xf>
    <xf numFmtId="0" fontId="3" fillId="55" borderId="139" xfId="224" applyFont="1" applyFill="1" applyBorder="1" applyAlignment="1" applyProtection="1">
      <alignment horizontal="center"/>
      <protection locked="0"/>
    </xf>
    <xf numFmtId="0" fontId="3" fillId="55" borderId="130" xfId="224" applyFont="1" applyFill="1" applyBorder="1" applyAlignment="1" applyProtection="1">
      <alignment horizontal="center"/>
      <protection locked="0"/>
    </xf>
    <xf numFmtId="0" fontId="3" fillId="55" borderId="29" xfId="224" applyFont="1" applyFill="1" applyBorder="1" applyAlignment="1" applyProtection="1">
      <alignment horizontal="center"/>
      <protection locked="0"/>
    </xf>
    <xf numFmtId="0" fontId="3" fillId="55" borderId="110" xfId="224" applyFont="1" applyFill="1" applyBorder="1" applyAlignment="1" applyProtection="1">
      <alignment horizontal="center"/>
      <protection locked="0"/>
    </xf>
    <xf numFmtId="0" fontId="3" fillId="55" borderId="108" xfId="224" applyFont="1" applyFill="1" applyBorder="1" applyAlignment="1" applyProtection="1">
      <alignment horizontal="center"/>
      <protection locked="0"/>
    </xf>
    <xf numFmtId="0" fontId="3" fillId="55" borderId="46" xfId="224" applyFont="1" applyFill="1" applyBorder="1" applyAlignment="1" applyProtection="1">
      <alignment horizontal="center"/>
      <protection locked="0"/>
    </xf>
    <xf numFmtId="0" fontId="2" fillId="55" borderId="0" xfId="224" applyFont="1" applyFill="1" applyProtection="1">
      <alignment/>
      <protection locked="0"/>
    </xf>
    <xf numFmtId="0" fontId="3" fillId="55" borderId="24" xfId="224" applyFont="1" applyFill="1" applyBorder="1" applyAlignment="1" applyProtection="1">
      <alignment horizontal="center" vertical="center"/>
      <protection locked="0"/>
    </xf>
    <xf numFmtId="0" fontId="3" fillId="55" borderId="140" xfId="224" applyFont="1" applyFill="1" applyBorder="1" applyAlignment="1" applyProtection="1">
      <alignment horizontal="center" vertical="center"/>
      <protection locked="0"/>
    </xf>
    <xf numFmtId="0" fontId="3" fillId="55" borderId="141" xfId="224" applyFont="1" applyFill="1" applyBorder="1" applyAlignment="1" applyProtection="1">
      <alignment horizontal="center" vertical="center"/>
      <protection locked="0"/>
    </xf>
    <xf numFmtId="0" fontId="3" fillId="55" borderId="25" xfId="224" applyFont="1" applyFill="1" applyBorder="1" applyAlignment="1" applyProtection="1">
      <alignment horizontal="center" vertical="center"/>
      <protection locked="0"/>
    </xf>
    <xf numFmtId="0" fontId="3" fillId="55" borderId="142" xfId="224" applyFont="1" applyFill="1" applyBorder="1" applyAlignment="1" applyProtection="1">
      <alignment horizontal="center" vertical="center"/>
      <protection locked="0"/>
    </xf>
    <xf numFmtId="0" fontId="36" fillId="55" borderId="48" xfId="224" applyFont="1" applyFill="1" applyBorder="1" applyAlignment="1" applyProtection="1">
      <alignment horizontal="center" vertical="center"/>
      <protection locked="0"/>
    </xf>
    <xf numFmtId="0" fontId="36" fillId="55" borderId="49" xfId="224" applyFont="1" applyFill="1" applyBorder="1" applyAlignment="1" applyProtection="1">
      <alignment horizontal="center" vertical="center"/>
      <protection locked="0"/>
    </xf>
    <xf numFmtId="0" fontId="36" fillId="55" borderId="50" xfId="224" applyFont="1" applyFill="1" applyBorder="1" applyAlignment="1" applyProtection="1">
      <alignment horizontal="center" vertical="center"/>
      <protection locked="0"/>
    </xf>
    <xf numFmtId="0" fontId="3" fillId="55" borderId="48" xfId="224" applyFont="1" applyFill="1" applyBorder="1" applyAlignment="1" applyProtection="1">
      <alignment horizontal="center" vertical="center"/>
      <protection locked="0"/>
    </xf>
    <xf numFmtId="0" fontId="3" fillId="55" borderId="143" xfId="224" applyFont="1" applyFill="1" applyBorder="1" applyAlignment="1" applyProtection="1">
      <alignment horizontal="center" vertical="center"/>
      <protection locked="0"/>
    </xf>
    <xf numFmtId="0" fontId="3" fillId="55" borderId="144" xfId="224" applyFont="1" applyFill="1" applyBorder="1" applyAlignment="1" applyProtection="1">
      <alignment horizontal="center" vertical="center"/>
      <protection locked="0"/>
    </xf>
    <xf numFmtId="0" fontId="3" fillId="55" borderId="99" xfId="224" applyFont="1" applyFill="1" applyBorder="1" applyAlignment="1" applyProtection="1">
      <alignment horizontal="center" vertical="center"/>
      <protection locked="0"/>
    </xf>
    <xf numFmtId="0" fontId="3" fillId="55" borderId="145" xfId="224" applyFont="1" applyFill="1" applyBorder="1" applyAlignment="1" applyProtection="1">
      <alignment horizontal="center" vertical="center"/>
      <protection locked="0"/>
    </xf>
    <xf numFmtId="0" fontId="3" fillId="55" borderId="50" xfId="224" applyFont="1" applyFill="1" applyBorder="1" applyAlignment="1" applyProtection="1">
      <alignment horizontal="center" vertical="center"/>
      <protection locked="0"/>
    </xf>
    <xf numFmtId="0" fontId="3" fillId="55" borderId="69" xfId="224" applyFont="1" applyFill="1" applyBorder="1" applyProtection="1">
      <alignment/>
      <protection locked="0"/>
    </xf>
    <xf numFmtId="0" fontId="2" fillId="55" borderId="70" xfId="224" applyFont="1" applyFill="1" applyBorder="1" applyProtection="1">
      <alignment/>
      <protection locked="0"/>
    </xf>
    <xf numFmtId="0" fontId="2" fillId="55" borderId="71" xfId="224" applyFont="1" applyFill="1" applyBorder="1" applyProtection="1">
      <alignment/>
      <protection locked="0"/>
    </xf>
    <xf numFmtId="0" fontId="2" fillId="55" borderId="131" xfId="224" applyFont="1" applyFill="1" applyBorder="1" applyProtection="1">
      <alignment/>
      <protection locked="0"/>
    </xf>
    <xf numFmtId="0" fontId="2" fillId="55" borderId="133" xfId="224" applyFont="1" applyFill="1" applyBorder="1" applyProtection="1">
      <alignment/>
      <protection locked="0"/>
    </xf>
    <xf numFmtId="0" fontId="2" fillId="55" borderId="104" xfId="224" applyFont="1" applyFill="1" applyBorder="1" applyProtection="1">
      <alignment/>
      <protection locked="0"/>
    </xf>
    <xf numFmtId="0" fontId="2" fillId="55" borderId="69" xfId="224" applyFont="1" applyFill="1" applyBorder="1" applyProtection="1">
      <alignment/>
      <protection locked="0"/>
    </xf>
    <xf numFmtId="4" fontId="2" fillId="55" borderId="131" xfId="224" applyNumberFormat="1" applyFont="1" applyFill="1" applyBorder="1" applyProtection="1">
      <alignment/>
      <protection locked="0"/>
    </xf>
    <xf numFmtId="4" fontId="2" fillId="55" borderId="133" xfId="224" applyNumberFormat="1" applyFont="1" applyFill="1" applyBorder="1" applyProtection="1">
      <alignment/>
      <protection locked="0"/>
    </xf>
    <xf numFmtId="4" fontId="2" fillId="55" borderId="70" xfId="224" applyNumberFormat="1" applyFont="1" applyFill="1" applyBorder="1" applyProtection="1">
      <alignment/>
      <protection locked="0"/>
    </xf>
    <xf numFmtId="4" fontId="2" fillId="55" borderId="71" xfId="224" applyNumberFormat="1" applyFont="1" applyFill="1" applyBorder="1" applyProtection="1">
      <alignment/>
      <protection locked="0"/>
    </xf>
    <xf numFmtId="0" fontId="3" fillId="55" borderId="0" xfId="224" applyFont="1" applyFill="1" applyProtection="1">
      <alignment/>
      <protection locked="0"/>
    </xf>
    <xf numFmtId="0" fontId="3" fillId="55" borderId="69" xfId="224" applyFont="1" applyFill="1" applyBorder="1" applyAlignment="1" applyProtection="1">
      <alignment horizontal="right"/>
      <protection locked="0"/>
    </xf>
    <xf numFmtId="0" fontId="3" fillId="55" borderId="70" xfId="224" applyFont="1" applyFill="1" applyBorder="1" applyProtection="1">
      <alignment/>
      <protection locked="0"/>
    </xf>
    <xf numFmtId="0" fontId="3" fillId="55" borderId="71" xfId="224" applyFont="1" applyFill="1" applyBorder="1" applyProtection="1">
      <alignment/>
      <protection locked="0"/>
    </xf>
    <xf numFmtId="4" fontId="3" fillId="55" borderId="124" xfId="224" applyNumberFormat="1" applyFont="1" applyFill="1" applyBorder="1" applyProtection="1">
      <alignment/>
      <protection locked="0"/>
    </xf>
    <xf numFmtId="4" fontId="3" fillId="55" borderId="133" xfId="224" applyNumberFormat="1" applyFont="1" applyFill="1" applyBorder="1" applyProtection="1">
      <alignment/>
      <protection locked="0"/>
    </xf>
    <xf numFmtId="4" fontId="3" fillId="55" borderId="131" xfId="224" applyNumberFormat="1" applyFont="1" applyFill="1" applyBorder="1" applyProtection="1">
      <alignment/>
      <protection locked="0"/>
    </xf>
    <xf numFmtId="4" fontId="3" fillId="55" borderId="70" xfId="224" applyNumberFormat="1" applyFont="1" applyFill="1" applyBorder="1" applyProtection="1">
      <alignment/>
      <protection locked="0"/>
    </xf>
    <xf numFmtId="4" fontId="3" fillId="55" borderId="71" xfId="224" applyNumberFormat="1" applyFont="1" applyFill="1" applyBorder="1" applyProtection="1">
      <alignment/>
      <protection locked="0"/>
    </xf>
    <xf numFmtId="0" fontId="2" fillId="55" borderId="70" xfId="224" applyFont="1" applyFill="1" applyBorder="1" applyAlignment="1" applyProtection="1">
      <alignment horizontal="right"/>
      <protection locked="0"/>
    </xf>
    <xf numFmtId="3" fontId="41" fillId="55" borderId="71" xfId="250" applyNumberFormat="1" applyFont="1" applyFill="1" applyBorder="1" applyAlignment="1" applyProtection="1">
      <alignment horizontal="right"/>
      <protection locked="0"/>
    </xf>
    <xf numFmtId="4" fontId="2" fillId="59" borderId="136" xfId="250" applyNumberFormat="1" applyFont="1" applyFill="1" applyBorder="1" applyAlignment="1" applyProtection="1">
      <alignment/>
      <protection locked="0"/>
    </xf>
    <xf numFmtId="0" fontId="2" fillId="55" borderId="71" xfId="224" applyFont="1" applyFill="1" applyBorder="1" applyAlignment="1" applyProtection="1">
      <alignment horizontal="right"/>
      <protection locked="0"/>
    </xf>
    <xf numFmtId="4" fontId="2" fillId="55" borderId="137" xfId="224" applyNumberFormat="1" applyFont="1" applyFill="1" applyBorder="1" applyProtection="1">
      <alignment/>
      <protection locked="0"/>
    </xf>
    <xf numFmtId="0" fontId="3" fillId="55" borderId="70" xfId="224" applyFont="1" applyFill="1" applyBorder="1" applyAlignment="1" applyProtection="1">
      <alignment wrapText="1"/>
      <protection locked="0"/>
    </xf>
    <xf numFmtId="4" fontId="2" fillId="55" borderId="107" xfId="224" applyNumberFormat="1" applyFont="1" applyFill="1" applyBorder="1" applyProtection="1">
      <alignment/>
      <protection locked="0"/>
    </xf>
    <xf numFmtId="0" fontId="3" fillId="55" borderId="69" xfId="224" applyFont="1" applyFill="1" applyBorder="1" applyAlignment="1" applyProtection="1">
      <alignment horizontal="right" vertical="center"/>
      <protection locked="0"/>
    </xf>
    <xf numFmtId="0" fontId="3" fillId="55" borderId="33" xfId="224" applyFont="1" applyFill="1" applyBorder="1" applyAlignment="1" applyProtection="1">
      <alignment vertical="center"/>
      <protection locked="0"/>
    </xf>
    <xf numFmtId="3" fontId="41" fillId="55" borderId="71" xfId="250" applyNumberFormat="1" applyFont="1" applyFill="1" applyBorder="1" applyAlignment="1" applyProtection="1">
      <alignment horizontal="right" vertical="center"/>
      <protection locked="0"/>
    </xf>
    <xf numFmtId="4" fontId="2" fillId="59" borderId="32" xfId="250" applyNumberFormat="1" applyFont="1" applyFill="1" applyBorder="1" applyAlignment="1" applyProtection="1">
      <alignment vertical="center"/>
      <protection locked="0"/>
    </xf>
    <xf numFmtId="4" fontId="2" fillId="59" borderId="127" xfId="250" applyNumberFormat="1" applyFont="1" applyFill="1" applyBorder="1" applyAlignment="1" applyProtection="1">
      <alignment vertical="center"/>
      <protection locked="0"/>
    </xf>
    <xf numFmtId="4" fontId="2" fillId="59" borderId="107" xfId="250" applyNumberFormat="1" applyFont="1" applyFill="1" applyBorder="1" applyAlignment="1" applyProtection="1">
      <alignment vertical="center"/>
      <protection locked="0"/>
    </xf>
    <xf numFmtId="4" fontId="2" fillId="59" borderId="106" xfId="250" applyNumberFormat="1" applyFont="1" applyFill="1" applyBorder="1" applyAlignment="1" applyProtection="1">
      <alignment vertical="center"/>
      <protection locked="0"/>
    </xf>
    <xf numFmtId="4" fontId="2" fillId="59" borderId="136" xfId="250" applyNumberFormat="1" applyFont="1" applyFill="1" applyBorder="1" applyAlignment="1" applyProtection="1">
      <alignment vertical="center"/>
      <protection locked="0"/>
    </xf>
    <xf numFmtId="0" fontId="3" fillId="55" borderId="70" xfId="224" applyFont="1" applyFill="1" applyBorder="1" applyAlignment="1" applyProtection="1">
      <alignment vertical="center"/>
      <protection locked="0"/>
    </xf>
    <xf numFmtId="0" fontId="3" fillId="55" borderId="42" xfId="224" applyFont="1" applyFill="1" applyBorder="1" applyAlignment="1" applyProtection="1">
      <alignment horizontal="right" vertical="center"/>
      <protection locked="0"/>
    </xf>
    <xf numFmtId="0" fontId="3" fillId="55" borderId="32" xfId="224" applyFont="1" applyFill="1" applyBorder="1" applyAlignment="1" applyProtection="1">
      <alignment horizontal="right" vertical="center"/>
      <protection locked="0"/>
    </xf>
    <xf numFmtId="0" fontId="3" fillId="55" borderId="70" xfId="224" applyFont="1" applyFill="1" applyBorder="1" applyAlignment="1" applyProtection="1">
      <alignment vertical="center" wrapText="1"/>
      <protection locked="0"/>
    </xf>
    <xf numFmtId="0" fontId="2" fillId="55" borderId="0" xfId="224" applyFont="1" applyFill="1" applyAlignment="1" applyProtection="1">
      <alignment vertical="top"/>
      <protection locked="0"/>
    </xf>
    <xf numFmtId="0" fontId="2" fillId="55" borderId="48" xfId="224" applyFill="1" applyBorder="1" applyProtection="1">
      <alignment/>
      <protection locked="0"/>
    </xf>
    <xf numFmtId="0" fontId="2" fillId="55" borderId="50" xfId="224" applyFill="1" applyBorder="1" applyAlignment="1" applyProtection="1">
      <alignment horizontal="right"/>
      <protection locked="0"/>
    </xf>
    <xf numFmtId="4" fontId="50" fillId="55" borderId="98" xfId="224" applyNumberFormat="1" applyFont="1" applyFill="1" applyBorder="1" applyProtection="1">
      <alignment/>
      <protection locked="0"/>
    </xf>
    <xf numFmtId="4" fontId="50" fillId="55" borderId="99" xfId="224" applyNumberFormat="1" applyFont="1" applyFill="1" applyBorder="1" applyProtection="1">
      <alignment/>
      <protection locked="0"/>
    </xf>
    <xf numFmtId="4" fontId="50" fillId="55" borderId="49" xfId="224" applyNumberFormat="1" applyFont="1" applyFill="1" applyBorder="1" applyProtection="1">
      <alignment/>
      <protection locked="0"/>
    </xf>
    <xf numFmtId="4" fontId="50" fillId="55" borderId="50" xfId="224" applyNumberFormat="1" applyFont="1" applyFill="1" applyBorder="1" applyProtection="1">
      <alignment/>
      <protection locked="0"/>
    </xf>
    <xf numFmtId="0" fontId="83" fillId="55" borderId="0" xfId="0" applyFont="1" applyFill="1" applyAlignment="1" applyProtection="1">
      <alignment/>
      <protection/>
    </xf>
    <xf numFmtId="0" fontId="36" fillId="55" borderId="0" xfId="168" applyFont="1" applyFill="1" applyBorder="1" applyAlignment="1" applyProtection="1">
      <alignment vertical="center"/>
      <protection/>
    </xf>
    <xf numFmtId="0" fontId="11" fillId="55" borderId="0" xfId="168" applyFont="1" applyFill="1" applyBorder="1" applyAlignment="1" applyProtection="1">
      <alignment vertical="center"/>
      <protection/>
    </xf>
    <xf numFmtId="0" fontId="38" fillId="55" borderId="22" xfId="168" applyFont="1" applyFill="1" applyBorder="1" applyAlignment="1" applyProtection="1">
      <alignment horizontal="center" vertical="center"/>
      <protection/>
    </xf>
    <xf numFmtId="0" fontId="38" fillId="55" borderId="27" xfId="168" applyFont="1" applyFill="1" applyBorder="1" applyAlignment="1" applyProtection="1">
      <alignment vertical="center"/>
      <protection/>
    </xf>
    <xf numFmtId="0" fontId="38" fillId="55" borderId="46" xfId="168" applyFont="1" applyFill="1" applyBorder="1" applyAlignment="1" applyProtection="1">
      <alignment vertical="center"/>
      <protection/>
    </xf>
    <xf numFmtId="0" fontId="38" fillId="55" borderId="96" xfId="168" applyFont="1" applyFill="1" applyBorder="1" applyAlignment="1" applyProtection="1">
      <alignment horizontal="center" vertical="center"/>
      <protection/>
    </xf>
    <xf numFmtId="0" fontId="38" fillId="55" borderId="97" xfId="168" applyFont="1" applyFill="1" applyBorder="1" applyAlignment="1" applyProtection="1">
      <alignment horizontal="center" vertical="center"/>
      <protection/>
    </xf>
    <xf numFmtId="0" fontId="38" fillId="55" borderId="26" xfId="168" applyFont="1" applyFill="1" applyBorder="1" applyAlignment="1" applyProtection="1">
      <alignment horizontal="center" vertical="center"/>
      <protection/>
    </xf>
    <xf numFmtId="0" fontId="38" fillId="55" borderId="25" xfId="168" applyFont="1" applyFill="1" applyBorder="1" applyAlignment="1" applyProtection="1">
      <alignment horizontal="center" vertical="center"/>
      <protection/>
    </xf>
    <xf numFmtId="0" fontId="38" fillId="55" borderId="142" xfId="168" applyFont="1" applyFill="1" applyBorder="1" applyAlignment="1" applyProtection="1">
      <alignment horizontal="center" vertical="center"/>
      <protection/>
    </xf>
    <xf numFmtId="0" fontId="38" fillId="55" borderId="0" xfId="168" applyFont="1" applyFill="1" applyBorder="1" applyAlignment="1" applyProtection="1">
      <alignment horizontal="center" vertical="center" wrapText="1"/>
      <protection/>
    </xf>
    <xf numFmtId="0" fontId="38" fillId="55" borderId="0" xfId="168" applyFont="1" applyFill="1" applyBorder="1" applyAlignment="1" applyProtection="1">
      <alignment horizontal="center" vertical="center"/>
      <protection/>
    </xf>
    <xf numFmtId="0" fontId="11" fillId="55" borderId="22" xfId="168" applyFont="1" applyFill="1" applyBorder="1" applyAlignment="1" applyProtection="1">
      <alignment vertical="center"/>
      <protection/>
    </xf>
    <xf numFmtId="0" fontId="38" fillId="55" borderId="0" xfId="241" applyFont="1" applyFill="1" applyBorder="1" applyAlignment="1" applyProtection="1">
      <alignment horizontal="center" vertical="center"/>
      <protection/>
    </xf>
    <xf numFmtId="0" fontId="38" fillId="55" borderId="146" xfId="168" applyFont="1" applyFill="1" applyBorder="1" applyAlignment="1" applyProtection="1">
      <alignment horizontal="center" vertical="center"/>
      <protection/>
    </xf>
    <xf numFmtId="0" fontId="38" fillId="55" borderId="147" xfId="168" applyFont="1" applyFill="1" applyBorder="1" applyAlignment="1" applyProtection="1">
      <alignment horizontal="center" vertical="center"/>
      <protection/>
    </xf>
    <xf numFmtId="0" fontId="38" fillId="55" borderId="148" xfId="168" applyFont="1" applyFill="1" applyBorder="1" applyAlignment="1" applyProtection="1">
      <alignment horizontal="center" vertical="center"/>
      <protection/>
    </xf>
    <xf numFmtId="0" fontId="38" fillId="55" borderId="52" xfId="168" applyFont="1" applyFill="1" applyBorder="1" applyAlignment="1" applyProtection="1">
      <alignment horizontal="center" vertical="center"/>
      <protection/>
    </xf>
    <xf numFmtId="0" fontId="38" fillId="55" borderId="149" xfId="168" applyFont="1" applyFill="1" applyBorder="1" applyAlignment="1" applyProtection="1">
      <alignment horizontal="center" vertical="center"/>
      <protection/>
    </xf>
    <xf numFmtId="0" fontId="38" fillId="55" borderId="150" xfId="168" applyFont="1" applyFill="1" applyBorder="1" applyAlignment="1" applyProtection="1">
      <alignment horizontal="center" vertical="center"/>
      <protection/>
    </xf>
    <xf numFmtId="0" fontId="11" fillId="55" borderId="22" xfId="168" applyFont="1" applyFill="1" applyBorder="1" applyAlignment="1" applyProtection="1">
      <alignment horizontal="center" vertical="center"/>
      <protection/>
    </xf>
    <xf numFmtId="0" fontId="11" fillId="55" borderId="0" xfId="168" applyFont="1" applyFill="1" applyBorder="1" applyAlignment="1" applyProtection="1">
      <alignment horizontal="center" vertical="center"/>
      <protection/>
    </xf>
    <xf numFmtId="0" fontId="38" fillId="55" borderId="69" xfId="168" applyFont="1" applyFill="1" applyBorder="1" applyAlignment="1" applyProtection="1">
      <alignment/>
      <protection/>
    </xf>
    <xf numFmtId="0" fontId="11" fillId="55" borderId="70" xfId="168" applyFont="1" applyFill="1" applyBorder="1" applyAlignment="1" applyProtection="1">
      <alignment horizontal="center"/>
      <protection/>
    </xf>
    <xf numFmtId="188" fontId="11" fillId="55" borderId="71" xfId="168" applyNumberFormat="1" applyFont="1" applyFill="1" applyBorder="1" applyAlignment="1" applyProtection="1">
      <alignment horizontal="right"/>
      <protection/>
    </xf>
    <xf numFmtId="188" fontId="11" fillId="58" borderId="133" xfId="168" applyNumberFormat="1" applyFont="1" applyFill="1" applyBorder="1" applyAlignment="1" applyProtection="1">
      <alignment horizontal="right"/>
      <protection/>
    </xf>
    <xf numFmtId="188" fontId="11" fillId="58" borderId="133" xfId="168" applyNumberFormat="1" applyFont="1" applyFill="1" applyBorder="1" applyAlignment="1" applyProtection="1">
      <alignment horizontal="center"/>
      <protection/>
    </xf>
    <xf numFmtId="188" fontId="11" fillId="58" borderId="70" xfId="168" applyNumberFormat="1" applyFont="1" applyFill="1" applyBorder="1" applyAlignment="1" applyProtection="1">
      <alignment horizontal="right"/>
      <protection/>
    </xf>
    <xf numFmtId="181" fontId="2" fillId="58" borderId="151" xfId="250" applyNumberFormat="1" applyFont="1" applyFill="1" applyBorder="1" applyAlignment="1" applyProtection="1">
      <alignment horizontal="right"/>
      <protection/>
    </xf>
    <xf numFmtId="181" fontId="2" fillId="58" borderId="152" xfId="250" applyNumberFormat="1" applyFont="1" applyFill="1" applyBorder="1" applyAlignment="1" applyProtection="1">
      <alignment horizontal="right"/>
      <protection/>
    </xf>
    <xf numFmtId="188" fontId="11" fillId="55" borderId="153" xfId="168" applyNumberFormat="1" applyFont="1" applyFill="1" applyBorder="1" applyAlignment="1" applyProtection="1">
      <alignment horizontal="right"/>
      <protection/>
    </xf>
    <xf numFmtId="188" fontId="11" fillId="55" borderId="22" xfId="168" applyNumberFormat="1" applyFont="1" applyFill="1" applyBorder="1" applyAlignment="1" applyProtection="1">
      <alignment/>
      <protection/>
    </xf>
    <xf numFmtId="4" fontId="11" fillId="55" borderId="0" xfId="168" applyNumberFormat="1" applyFont="1" applyFill="1" applyBorder="1" applyAlignment="1" applyProtection="1">
      <alignment/>
      <protection/>
    </xf>
    <xf numFmtId="3" fontId="11" fillId="55" borderId="0" xfId="168" applyNumberFormat="1" applyFont="1" applyFill="1" applyBorder="1" applyAlignment="1" applyProtection="1">
      <alignment/>
      <protection/>
    </xf>
    <xf numFmtId="0" fontId="11" fillId="55" borderId="0" xfId="168" applyFont="1" applyFill="1" applyBorder="1" applyAlignment="1" applyProtection="1">
      <alignment/>
      <protection/>
    </xf>
    <xf numFmtId="181" fontId="2" fillId="58" borderId="127" xfId="250" applyNumberFormat="1" applyFont="1" applyFill="1" applyBorder="1" applyAlignment="1" applyProtection="1">
      <alignment horizontal="right"/>
      <protection/>
    </xf>
    <xf numFmtId="181" fontId="2" fillId="58" borderId="154" xfId="250" applyNumberFormat="1" applyFont="1" applyFill="1" applyBorder="1" applyAlignment="1" applyProtection="1">
      <alignment horizontal="right"/>
      <protection/>
    </xf>
    <xf numFmtId="0" fontId="38" fillId="55" borderId="51" xfId="168" applyFont="1" applyFill="1" applyBorder="1" applyAlignment="1" applyProtection="1">
      <alignment/>
      <protection/>
    </xf>
    <xf numFmtId="0" fontId="11" fillId="55" borderId="52" xfId="168" applyFont="1" applyFill="1" applyBorder="1" applyAlignment="1" applyProtection="1">
      <alignment horizontal="center"/>
      <protection/>
    </xf>
    <xf numFmtId="188" fontId="11" fillId="55" borderId="148" xfId="168" applyNumberFormat="1" applyFont="1" applyFill="1" applyBorder="1" applyAlignment="1" applyProtection="1">
      <alignment horizontal="right"/>
      <protection/>
    </xf>
    <xf numFmtId="188" fontId="11" fillId="58" borderId="147" xfId="168" applyNumberFormat="1" applyFont="1" applyFill="1" applyBorder="1" applyAlignment="1" applyProtection="1">
      <alignment horizontal="right"/>
      <protection/>
    </xf>
    <xf numFmtId="188" fontId="11" fillId="58" borderId="147" xfId="168" applyNumberFormat="1" applyFont="1" applyFill="1" applyBorder="1" applyAlignment="1" applyProtection="1">
      <alignment horizontal="center"/>
      <protection/>
    </xf>
    <xf numFmtId="188" fontId="11" fillId="58" borderId="52" xfId="168" applyNumberFormat="1" applyFont="1" applyFill="1" applyBorder="1" applyAlignment="1" applyProtection="1">
      <alignment horizontal="right"/>
      <protection/>
    </xf>
    <xf numFmtId="181" fontId="2" fillId="58" borderId="155" xfId="250" applyNumberFormat="1" applyFont="1" applyFill="1" applyBorder="1" applyAlignment="1" applyProtection="1">
      <alignment horizontal="right"/>
      <protection/>
    </xf>
    <xf numFmtId="181" fontId="2" fillId="58" borderId="156" xfId="250" applyNumberFormat="1" applyFont="1" applyFill="1" applyBorder="1" applyAlignment="1" applyProtection="1">
      <alignment horizontal="right"/>
      <protection/>
    </xf>
    <xf numFmtId="4" fontId="38" fillId="55" borderId="23" xfId="168" applyNumberFormat="1" applyFont="1" applyFill="1" applyBorder="1" applyAlignment="1" applyProtection="1">
      <alignment horizontal="right"/>
      <protection/>
    </xf>
    <xf numFmtId="0" fontId="38" fillId="55" borderId="48" xfId="168" applyFont="1" applyFill="1" applyBorder="1" applyAlignment="1" applyProtection="1">
      <alignment horizontal="left" vertical="center"/>
      <protection/>
    </xf>
    <xf numFmtId="0" fontId="38" fillId="55" borderId="49" xfId="168" applyFont="1" applyFill="1" applyBorder="1" applyAlignment="1" applyProtection="1">
      <alignment horizontal="center" vertical="center"/>
      <protection/>
    </xf>
    <xf numFmtId="186" fontId="38" fillId="55" borderId="98" xfId="168" applyNumberFormat="1" applyFont="1" applyFill="1" applyBorder="1" applyAlignment="1" applyProtection="1">
      <alignment horizontal="right" vertical="center"/>
      <protection/>
    </xf>
    <xf numFmtId="188" fontId="38" fillId="55" borderId="99" xfId="168" applyNumberFormat="1" applyFont="1" applyFill="1" applyBorder="1" applyAlignment="1" applyProtection="1">
      <alignment horizontal="right" vertical="center"/>
      <protection/>
    </xf>
    <xf numFmtId="188" fontId="38" fillId="55" borderId="50" xfId="168" applyNumberFormat="1" applyFont="1" applyFill="1" applyBorder="1" applyAlignment="1" applyProtection="1">
      <alignment horizontal="right" vertical="center"/>
      <protection/>
    </xf>
    <xf numFmtId="188" fontId="38" fillId="58" borderId="99" xfId="168" applyNumberFormat="1" applyFont="1" applyFill="1" applyBorder="1" applyAlignment="1" applyProtection="1">
      <alignment horizontal="right" vertical="center"/>
      <protection/>
    </xf>
    <xf numFmtId="188" fontId="38" fillId="58" borderId="99" xfId="168" applyNumberFormat="1" applyFont="1" applyFill="1" applyBorder="1" applyAlignment="1" applyProtection="1">
      <alignment horizontal="center" vertical="center"/>
      <protection/>
    </xf>
    <xf numFmtId="188" fontId="38" fillId="58" borderId="49" xfId="168" applyNumberFormat="1" applyFont="1" applyFill="1" applyBorder="1" applyAlignment="1" applyProtection="1">
      <alignment horizontal="right" vertical="center"/>
      <protection/>
    </xf>
    <xf numFmtId="3" fontId="38" fillId="55" borderId="98" xfId="168" applyNumberFormat="1" applyFont="1" applyFill="1" applyBorder="1" applyAlignment="1" applyProtection="1">
      <alignment horizontal="right" vertical="center"/>
      <protection/>
    </xf>
    <xf numFmtId="186" fontId="38" fillId="55" borderId="99" xfId="168" applyNumberFormat="1" applyFont="1" applyFill="1" applyBorder="1" applyAlignment="1" applyProtection="1">
      <alignment horizontal="right" vertical="center"/>
      <protection/>
    </xf>
    <xf numFmtId="186" fontId="38" fillId="58" borderId="122" xfId="168" applyNumberFormat="1" applyFont="1" applyFill="1" applyBorder="1" applyAlignment="1" applyProtection="1">
      <alignment horizontal="right" vertical="center"/>
      <protection/>
    </xf>
    <xf numFmtId="196" fontId="11" fillId="55" borderId="99" xfId="168" applyNumberFormat="1" applyFont="1" applyFill="1" applyBorder="1" applyAlignment="1" applyProtection="1">
      <alignment horizontal="right" vertical="center"/>
      <protection/>
    </xf>
    <xf numFmtId="196" fontId="11" fillId="58" borderId="122" xfId="168" applyNumberFormat="1" applyFont="1" applyFill="1" applyBorder="1" applyAlignment="1" applyProtection="1">
      <alignment horizontal="right" vertical="center"/>
      <protection/>
    </xf>
    <xf numFmtId="3" fontId="38" fillId="55" borderId="99" xfId="168" applyNumberFormat="1" applyFont="1" applyFill="1" applyBorder="1" applyAlignment="1" applyProtection="1">
      <alignment horizontal="right" vertical="center"/>
      <protection/>
    </xf>
    <xf numFmtId="196" fontId="11" fillId="55" borderId="144" xfId="168" applyNumberFormat="1" applyFont="1" applyFill="1" applyBorder="1" applyAlignment="1" applyProtection="1">
      <alignment horizontal="right" vertical="center"/>
      <protection/>
    </xf>
    <xf numFmtId="188" fontId="38" fillId="55" borderId="60" xfId="168" applyNumberFormat="1" applyFont="1" applyFill="1" applyBorder="1" applyAlignment="1" applyProtection="1">
      <alignment horizontal="right" vertical="center"/>
      <protection/>
    </xf>
    <xf numFmtId="188" fontId="38" fillId="55" borderId="0" xfId="168" applyNumberFormat="1" applyFont="1" applyFill="1" applyBorder="1" applyAlignment="1" applyProtection="1">
      <alignment vertical="center"/>
      <protection/>
    </xf>
    <xf numFmtId="0" fontId="11" fillId="55" borderId="0" xfId="168" applyFont="1" applyFill="1" applyBorder="1" applyProtection="1">
      <alignment vertical="top"/>
      <protection/>
    </xf>
    <xf numFmtId="0" fontId="38" fillId="55" borderId="0" xfId="168" applyFont="1" applyFill="1" applyBorder="1" applyProtection="1">
      <alignment vertical="top"/>
      <protection/>
    </xf>
    <xf numFmtId="0" fontId="11" fillId="55" borderId="0" xfId="168" applyFont="1" applyFill="1" applyBorder="1" applyAlignment="1" applyProtection="1">
      <alignment horizontal="right" vertical="top"/>
      <protection/>
    </xf>
    <xf numFmtId="4" fontId="11" fillId="55" borderId="0" xfId="168" applyNumberFormat="1" applyFont="1" applyFill="1" applyBorder="1" applyProtection="1">
      <alignment vertical="top"/>
      <protection/>
    </xf>
    <xf numFmtId="0" fontId="38" fillId="55" borderId="0" xfId="168" applyFont="1" applyFill="1" applyBorder="1" applyAlignment="1" applyProtection="1">
      <alignment vertical="center"/>
      <protection/>
    </xf>
    <xf numFmtId="0" fontId="38" fillId="55" borderId="22" xfId="168" applyFont="1" applyFill="1" applyBorder="1" applyAlignment="1" applyProtection="1">
      <alignment vertical="center"/>
      <protection/>
    </xf>
    <xf numFmtId="188" fontId="11" fillId="58" borderId="131" xfId="168" applyNumberFormat="1" applyFont="1" applyFill="1" applyBorder="1" applyAlignment="1" applyProtection="1">
      <alignment horizontal="right"/>
      <protection/>
    </xf>
    <xf numFmtId="188" fontId="11" fillId="58" borderId="71" xfId="168" applyNumberFormat="1" applyFont="1" applyFill="1" applyBorder="1" applyAlignment="1" applyProtection="1">
      <alignment horizontal="right"/>
      <protection/>
    </xf>
    <xf numFmtId="3" fontId="2" fillId="58" borderId="152" xfId="250" applyNumberFormat="1" applyFont="1" applyFill="1" applyBorder="1" applyAlignment="1" applyProtection="1">
      <alignment horizontal="right"/>
      <protection/>
    </xf>
    <xf numFmtId="4" fontId="2" fillId="58" borderId="152" xfId="250" applyNumberFormat="1" applyFont="1" applyFill="1" applyBorder="1" applyAlignment="1" applyProtection="1">
      <alignment horizontal="right"/>
      <protection/>
    </xf>
    <xf numFmtId="0" fontId="11" fillId="55" borderId="0" xfId="168" applyFont="1" applyFill="1" applyBorder="1" applyAlignment="1" applyProtection="1">
      <alignment horizontal="center"/>
      <protection/>
    </xf>
    <xf numFmtId="3" fontId="2" fillId="58" borderId="157" xfId="250" applyNumberFormat="1" applyFont="1" applyFill="1" applyBorder="1" applyAlignment="1" applyProtection="1">
      <alignment horizontal="right"/>
      <protection/>
    </xf>
    <xf numFmtId="4" fontId="2" fillId="58" borderId="155" xfId="250" applyNumberFormat="1" applyFont="1" applyFill="1" applyBorder="1" applyAlignment="1" applyProtection="1">
      <alignment horizontal="right"/>
      <protection/>
    </xf>
    <xf numFmtId="188" fontId="11" fillId="58" borderId="148" xfId="168" applyNumberFormat="1" applyFont="1" applyFill="1" applyBorder="1" applyAlignment="1" applyProtection="1">
      <alignment horizontal="right"/>
      <protection/>
    </xf>
    <xf numFmtId="3" fontId="11" fillId="58" borderId="158" xfId="168" applyNumberFormat="1" applyFont="1" applyFill="1" applyBorder="1" applyAlignment="1" applyProtection="1">
      <alignment horizontal="right"/>
      <protection/>
    </xf>
    <xf numFmtId="3" fontId="2" fillId="58" borderId="155" xfId="250" applyNumberFormat="1" applyFont="1" applyFill="1" applyBorder="1" applyAlignment="1" applyProtection="1">
      <alignment horizontal="right"/>
      <protection/>
    </xf>
    <xf numFmtId="4" fontId="11" fillId="58" borderId="147" xfId="168" applyNumberFormat="1" applyFont="1" applyFill="1" applyBorder="1" applyAlignment="1" applyProtection="1">
      <alignment horizontal="right"/>
      <protection/>
    </xf>
    <xf numFmtId="0" fontId="38" fillId="55" borderId="49" xfId="168" applyFont="1" applyFill="1" applyBorder="1" applyAlignment="1" applyProtection="1" quotePrefix="1">
      <alignment horizontal="center" vertical="center"/>
      <protection/>
    </xf>
    <xf numFmtId="188" fontId="38" fillId="55" borderId="98" xfId="168" applyNumberFormat="1" applyFont="1" applyFill="1" applyBorder="1" applyAlignment="1" applyProtection="1">
      <alignment horizontal="right" vertical="center"/>
      <protection/>
    </xf>
    <xf numFmtId="188" fontId="38" fillId="55" borderId="99" xfId="168" applyNumberFormat="1" applyFont="1" applyFill="1" applyBorder="1" applyAlignment="1" applyProtection="1">
      <alignment horizontal="center" vertical="center"/>
      <protection/>
    </xf>
    <xf numFmtId="3" fontId="38" fillId="55" borderId="122" xfId="168" applyNumberFormat="1" applyFont="1" applyFill="1" applyBorder="1" applyAlignment="1" applyProtection="1">
      <alignment horizontal="right" vertical="center"/>
      <protection/>
    </xf>
    <xf numFmtId="196" fontId="11" fillId="55" borderId="122" xfId="168" applyNumberFormat="1" applyFont="1" applyFill="1" applyBorder="1" applyAlignment="1" applyProtection="1">
      <alignment horizontal="right" vertical="center"/>
      <protection/>
    </xf>
    <xf numFmtId="4" fontId="38" fillId="55" borderId="99" xfId="168" applyNumberFormat="1" applyFont="1" applyFill="1" applyBorder="1" applyAlignment="1" applyProtection="1">
      <alignment horizontal="right" vertical="center"/>
      <protection/>
    </xf>
    <xf numFmtId="0" fontId="38" fillId="55" borderId="0" xfId="168" applyFont="1" applyFill="1" applyBorder="1" applyAlignment="1" applyProtection="1">
      <alignment horizontal="left" vertical="center"/>
      <protection/>
    </xf>
    <xf numFmtId="0" fontId="38" fillId="55" borderId="0" xfId="168" applyFont="1" applyFill="1" applyBorder="1" applyAlignment="1" applyProtection="1" quotePrefix="1">
      <alignment horizontal="center" vertical="center"/>
      <protection/>
    </xf>
    <xf numFmtId="196" fontId="11" fillId="55" borderId="0" xfId="168" applyNumberFormat="1" applyFont="1" applyFill="1" applyBorder="1" applyAlignment="1" applyProtection="1">
      <alignment vertical="center"/>
      <protection/>
    </xf>
    <xf numFmtId="188" fontId="38" fillId="55" borderId="0" xfId="168" applyNumberFormat="1" applyFont="1" applyFill="1" applyBorder="1" applyAlignment="1" applyProtection="1">
      <alignment horizontal="right" vertical="center"/>
      <protection/>
    </xf>
    <xf numFmtId="0" fontId="38" fillId="55" borderId="31" xfId="168" applyFont="1" applyFill="1" applyBorder="1" applyAlignment="1" applyProtection="1">
      <alignment horizontal="center" vertical="center"/>
      <protection/>
    </xf>
    <xf numFmtId="188" fontId="11" fillId="58" borderId="146" xfId="168" applyNumberFormat="1" applyFont="1" applyFill="1" applyBorder="1" applyAlignment="1" applyProtection="1">
      <alignment horizontal="right"/>
      <protection/>
    </xf>
    <xf numFmtId="188" fontId="11" fillId="55" borderId="159" xfId="168" applyNumberFormat="1" applyFont="1" applyFill="1" applyBorder="1" applyAlignment="1" applyProtection="1">
      <alignment horizontal="right"/>
      <protection/>
    </xf>
    <xf numFmtId="3" fontId="11" fillId="58" borderId="146" xfId="168" applyNumberFormat="1" applyFont="1" applyFill="1" applyBorder="1" applyAlignment="1" applyProtection="1">
      <alignment horizontal="right"/>
      <protection/>
    </xf>
    <xf numFmtId="188" fontId="38" fillId="58" borderId="98" xfId="168" applyNumberFormat="1" applyFont="1" applyFill="1" applyBorder="1" applyAlignment="1" applyProtection="1">
      <alignment horizontal="right" vertical="center"/>
      <protection/>
    </xf>
    <xf numFmtId="188" fontId="38" fillId="58" borderId="50" xfId="168" applyNumberFormat="1" applyFont="1" applyFill="1" applyBorder="1" applyAlignment="1" applyProtection="1">
      <alignment horizontal="right" vertical="center"/>
      <protection/>
    </xf>
    <xf numFmtId="196" fontId="11" fillId="55" borderId="98" xfId="168" applyNumberFormat="1" applyFont="1" applyFill="1" applyBorder="1" applyAlignment="1" applyProtection="1">
      <alignment horizontal="right"/>
      <protection/>
    </xf>
    <xf numFmtId="196" fontId="11" fillId="55" borderId="99" xfId="168" applyNumberFormat="1" applyFont="1" applyFill="1" applyBorder="1" applyAlignment="1" applyProtection="1">
      <alignment horizontal="right"/>
      <protection/>
    </xf>
    <xf numFmtId="3" fontId="38" fillId="55" borderId="49" xfId="168" applyNumberFormat="1" applyFont="1" applyFill="1" applyBorder="1" applyAlignment="1" applyProtection="1">
      <alignment horizontal="right"/>
      <protection/>
    </xf>
    <xf numFmtId="196" fontId="11" fillId="55" borderId="160" xfId="168" applyNumberFormat="1" applyFont="1" applyFill="1" applyBorder="1" applyAlignment="1" applyProtection="1">
      <alignment horizontal="right"/>
      <protection/>
    </xf>
    <xf numFmtId="196" fontId="11" fillId="55" borderId="122" xfId="168" applyNumberFormat="1" applyFont="1" applyFill="1" applyBorder="1" applyAlignment="1" applyProtection="1">
      <alignment horizontal="right"/>
      <protection/>
    </xf>
    <xf numFmtId="0" fontId="11" fillId="55" borderId="0" xfId="168" applyFont="1" applyFill="1" applyProtection="1">
      <alignment vertical="top"/>
      <protection/>
    </xf>
    <xf numFmtId="0" fontId="38" fillId="55" borderId="0" xfId="168" applyFont="1" applyFill="1" applyProtection="1">
      <alignment vertical="top"/>
      <protection/>
    </xf>
    <xf numFmtId="3" fontId="2" fillId="58" borderId="57" xfId="250" applyNumberFormat="1" applyFont="1" applyFill="1" applyBorder="1" applyAlignment="1" applyProtection="1">
      <alignment horizontal="right"/>
      <protection/>
    </xf>
    <xf numFmtId="4" fontId="2" fillId="58" borderId="151" xfId="250" applyNumberFormat="1" applyFont="1" applyFill="1" applyBorder="1" applyAlignment="1" applyProtection="1">
      <alignment horizontal="right"/>
      <protection/>
    </xf>
    <xf numFmtId="3" fontId="2" fillId="58" borderId="161" xfId="250" applyNumberFormat="1" applyFont="1" applyFill="1" applyBorder="1" applyAlignment="1" applyProtection="1">
      <alignment horizontal="right"/>
      <protection/>
    </xf>
    <xf numFmtId="3" fontId="2" fillId="58" borderId="151" xfId="250" applyNumberFormat="1" applyFont="1" applyFill="1" applyBorder="1" applyAlignment="1" applyProtection="1">
      <alignment horizontal="right"/>
      <protection/>
    </xf>
    <xf numFmtId="4" fontId="2" fillId="58" borderId="162" xfId="250" applyNumberFormat="1" applyFont="1" applyFill="1" applyBorder="1" applyAlignment="1" applyProtection="1">
      <alignment horizontal="right"/>
      <protection/>
    </xf>
    <xf numFmtId="4" fontId="2" fillId="58" borderId="161" xfId="250" applyNumberFormat="1" applyFont="1" applyFill="1" applyBorder="1" applyAlignment="1" applyProtection="1">
      <alignment horizontal="right"/>
      <protection/>
    </xf>
    <xf numFmtId="4" fontId="2" fillId="58" borderId="158" xfId="250" applyNumberFormat="1" applyFont="1" applyFill="1" applyBorder="1" applyAlignment="1" applyProtection="1">
      <alignment horizontal="right"/>
      <protection/>
    </xf>
    <xf numFmtId="3" fontId="2" fillId="58" borderId="156" xfId="250" applyNumberFormat="1" applyFont="1" applyFill="1" applyBorder="1" applyAlignment="1" applyProtection="1">
      <alignment horizontal="right"/>
      <protection/>
    </xf>
    <xf numFmtId="4" fontId="2" fillId="58" borderId="156" xfId="250" applyNumberFormat="1" applyFont="1" applyFill="1" applyBorder="1" applyAlignment="1" applyProtection="1">
      <alignment horizontal="right"/>
      <protection/>
    </xf>
    <xf numFmtId="3" fontId="2" fillId="58" borderId="158" xfId="250" applyNumberFormat="1" applyFont="1" applyFill="1" applyBorder="1" applyAlignment="1" applyProtection="1">
      <alignment horizontal="right"/>
      <protection/>
    </xf>
    <xf numFmtId="186" fontId="38" fillId="58" borderId="98" xfId="168" applyNumberFormat="1" applyFont="1" applyFill="1" applyBorder="1" applyAlignment="1" applyProtection="1">
      <alignment horizontal="right" vertical="center"/>
      <protection/>
    </xf>
    <xf numFmtId="3" fontId="38" fillId="58" borderId="98" xfId="168" applyNumberFormat="1" applyFont="1" applyFill="1" applyBorder="1" applyAlignment="1" applyProtection="1">
      <alignment horizontal="right" vertical="center"/>
      <protection/>
    </xf>
    <xf numFmtId="3" fontId="38" fillId="58" borderId="99" xfId="168" applyNumberFormat="1" applyFont="1" applyFill="1" applyBorder="1" applyAlignment="1" applyProtection="1">
      <alignment horizontal="right" vertical="center"/>
      <protection/>
    </xf>
    <xf numFmtId="3" fontId="38" fillId="58" borderId="122" xfId="168" applyNumberFormat="1" applyFont="1" applyFill="1" applyBorder="1" applyAlignment="1" applyProtection="1">
      <alignment horizontal="right" vertical="center"/>
      <protection/>
    </xf>
    <xf numFmtId="196" fontId="11" fillId="58" borderId="99" xfId="168" applyNumberFormat="1" applyFont="1" applyFill="1" applyBorder="1" applyAlignment="1" applyProtection="1">
      <alignment horizontal="right" vertical="center"/>
      <protection/>
    </xf>
    <xf numFmtId="4" fontId="38" fillId="58" borderId="99" xfId="168" applyNumberFormat="1" applyFont="1" applyFill="1" applyBorder="1" applyAlignment="1" applyProtection="1">
      <alignment horizontal="right" vertical="center"/>
      <protection/>
    </xf>
    <xf numFmtId="0" fontId="58" fillId="55" borderId="0" xfId="168" applyFont="1" applyFill="1" applyBorder="1" applyAlignment="1" applyProtection="1">
      <alignment vertical="center"/>
      <protection/>
    </xf>
    <xf numFmtId="0" fontId="60" fillId="55" borderId="22" xfId="168" applyFont="1" applyFill="1" applyBorder="1" applyAlignment="1" applyProtection="1">
      <alignment horizontal="center" vertical="center"/>
      <protection/>
    </xf>
    <xf numFmtId="0" fontId="58" fillId="55" borderId="24" xfId="168" applyFont="1" applyFill="1" applyBorder="1" applyAlignment="1" applyProtection="1">
      <alignment vertical="center"/>
      <protection/>
    </xf>
    <xf numFmtId="0" fontId="58" fillId="55" borderId="25" xfId="168" applyFont="1" applyFill="1" applyBorder="1" applyAlignment="1" applyProtection="1">
      <alignment vertical="center"/>
      <protection/>
    </xf>
    <xf numFmtId="0" fontId="58" fillId="55" borderId="22" xfId="168" applyFont="1" applyFill="1" applyBorder="1" applyAlignment="1" applyProtection="1">
      <alignment horizontal="center" vertical="center"/>
      <protection/>
    </xf>
    <xf numFmtId="0" fontId="60" fillId="55" borderId="48" xfId="168" applyFont="1" applyFill="1" applyBorder="1" applyAlignment="1" applyProtection="1">
      <alignment horizontal="left" vertical="center"/>
      <protection/>
    </xf>
    <xf numFmtId="0" fontId="60" fillId="55" borderId="49" xfId="168" applyFont="1" applyFill="1" applyBorder="1" applyAlignment="1" applyProtection="1">
      <alignment horizontal="center" vertical="center"/>
      <protection/>
    </xf>
    <xf numFmtId="186" fontId="60" fillId="55" borderId="98" xfId="168" applyNumberFormat="1" applyFont="1" applyFill="1" applyBorder="1" applyAlignment="1" applyProtection="1">
      <alignment horizontal="right" vertical="center"/>
      <protection/>
    </xf>
    <xf numFmtId="201" fontId="60" fillId="55" borderId="99" xfId="168" applyNumberFormat="1" applyFont="1" applyFill="1" applyBorder="1" applyAlignment="1" applyProtection="1">
      <alignment horizontal="right" vertical="center"/>
      <protection/>
    </xf>
    <xf numFmtId="188" fontId="60" fillId="55" borderId="50" xfId="168" applyNumberFormat="1" applyFont="1" applyFill="1" applyBorder="1" applyAlignment="1" applyProtection="1">
      <alignment horizontal="right" vertical="center"/>
      <protection/>
    </xf>
    <xf numFmtId="188" fontId="60" fillId="55" borderId="99" xfId="168" applyNumberFormat="1" applyFont="1" applyFill="1" applyBorder="1" applyAlignment="1" applyProtection="1">
      <alignment horizontal="right" vertical="center"/>
      <protection/>
    </xf>
    <xf numFmtId="201" fontId="60" fillId="55" borderId="99" xfId="168" applyNumberFormat="1" applyFont="1" applyFill="1" applyBorder="1" applyAlignment="1" applyProtection="1">
      <alignment vertical="center"/>
      <protection/>
    </xf>
    <xf numFmtId="188" fontId="60" fillId="55" borderId="50" xfId="168" applyNumberFormat="1" applyFont="1" applyFill="1" applyBorder="1" applyAlignment="1" applyProtection="1">
      <alignment vertical="center"/>
      <protection/>
    </xf>
    <xf numFmtId="186" fontId="60" fillId="55" borderId="99" xfId="168" applyNumberFormat="1" applyFont="1" applyFill="1" applyBorder="1" applyAlignment="1" applyProtection="1">
      <alignment horizontal="right" vertical="center"/>
      <protection/>
    </xf>
    <xf numFmtId="186" fontId="60" fillId="55" borderId="163" xfId="168" applyNumberFormat="1" applyFont="1" applyFill="1" applyBorder="1" applyAlignment="1" applyProtection="1">
      <alignment horizontal="right" vertical="center"/>
      <protection/>
    </xf>
    <xf numFmtId="181" fontId="60" fillId="55" borderId="99" xfId="168" applyNumberFormat="1" applyFont="1" applyFill="1" applyBorder="1" applyAlignment="1" applyProtection="1">
      <alignment horizontal="right" vertical="center"/>
      <protection/>
    </xf>
    <xf numFmtId="181" fontId="60" fillId="55" borderId="163" xfId="168" applyNumberFormat="1" applyFont="1" applyFill="1" applyBorder="1" applyAlignment="1" applyProtection="1">
      <alignment horizontal="right" vertical="center"/>
      <protection/>
    </xf>
    <xf numFmtId="196" fontId="58" fillId="55" borderId="99" xfId="168" applyNumberFormat="1" applyFont="1" applyFill="1" applyBorder="1" applyAlignment="1" applyProtection="1">
      <alignment horizontal="right" vertical="center"/>
      <protection/>
    </xf>
    <xf numFmtId="196" fontId="58" fillId="55" borderId="99" xfId="168" applyNumberFormat="1" applyFont="1" applyFill="1" applyBorder="1" applyAlignment="1" applyProtection="1">
      <alignment vertical="center"/>
      <protection/>
    </xf>
    <xf numFmtId="196" fontId="11" fillId="55" borderId="99" xfId="168" applyNumberFormat="1" applyFont="1" applyFill="1" applyBorder="1" applyAlignment="1" applyProtection="1">
      <alignment/>
      <protection/>
    </xf>
    <xf numFmtId="196" fontId="58" fillId="55" borderId="98" xfId="168" applyNumberFormat="1" applyFont="1" applyFill="1" applyBorder="1" applyAlignment="1" applyProtection="1">
      <alignment vertical="center"/>
      <protection/>
    </xf>
    <xf numFmtId="4" fontId="60" fillId="55" borderId="50" xfId="168" applyNumberFormat="1" applyFont="1" applyFill="1" applyBorder="1" applyAlignment="1" applyProtection="1">
      <alignment vertical="center"/>
      <protection/>
    </xf>
    <xf numFmtId="0" fontId="58" fillId="55" borderId="0" xfId="168" applyFont="1" applyFill="1" applyAlignment="1" applyProtection="1">
      <alignment vertical="center"/>
      <protection/>
    </xf>
    <xf numFmtId="0" fontId="11" fillId="55" borderId="25" xfId="168" applyFont="1" applyFill="1" applyBorder="1" applyProtection="1">
      <alignment vertical="top"/>
      <protection/>
    </xf>
    <xf numFmtId="2" fontId="11" fillId="55" borderId="0" xfId="168" applyNumberFormat="1" applyFont="1" applyFill="1" applyBorder="1" applyProtection="1">
      <alignment vertical="top"/>
      <protection/>
    </xf>
    <xf numFmtId="0" fontId="11" fillId="55" borderId="0" xfId="241" applyFont="1" applyFill="1" applyBorder="1" applyAlignment="1" applyProtection="1">
      <alignment vertical="center"/>
      <protection/>
    </xf>
    <xf numFmtId="171" fontId="38" fillId="55" borderId="0" xfId="241" applyNumberFormat="1" applyFont="1" applyFill="1" applyBorder="1" applyAlignment="1" applyProtection="1">
      <alignment vertical="center"/>
      <protection/>
    </xf>
    <xf numFmtId="0" fontId="11" fillId="55" borderId="0" xfId="241" applyFont="1" applyFill="1" applyBorder="1" applyProtection="1">
      <alignment vertical="top"/>
      <protection/>
    </xf>
    <xf numFmtId="0" fontId="11" fillId="55" borderId="0" xfId="241" applyFont="1" applyFill="1" applyBorder="1" applyAlignment="1" applyProtection="1">
      <alignment/>
      <protection/>
    </xf>
    <xf numFmtId="0" fontId="11" fillId="55" borderId="0" xfId="241" applyFont="1" applyFill="1" applyBorder="1" applyAlignment="1" applyProtection="1">
      <alignment horizontal="center" vertical="top"/>
      <protection/>
    </xf>
    <xf numFmtId="0" fontId="2" fillId="55" borderId="0" xfId="241" applyFont="1" applyFill="1" applyBorder="1" applyAlignment="1" applyProtection="1">
      <alignment horizontal="right" vertical="top"/>
      <protection/>
    </xf>
    <xf numFmtId="0" fontId="2" fillId="55" borderId="0" xfId="227" applyFont="1" applyFill="1" applyBorder="1" applyProtection="1">
      <alignment/>
      <protection/>
    </xf>
    <xf numFmtId="0" fontId="2" fillId="55" borderId="0" xfId="227" applyFont="1" applyFill="1" applyBorder="1" applyAlignment="1" applyProtection="1">
      <alignment horizontal="right"/>
      <protection/>
    </xf>
    <xf numFmtId="0" fontId="83" fillId="55" borderId="0" xfId="0" applyFont="1" applyFill="1" applyBorder="1" applyAlignment="1" applyProtection="1">
      <alignment/>
      <protection/>
    </xf>
    <xf numFmtId="0" fontId="60" fillId="55" borderId="48" xfId="168" applyFont="1" applyFill="1" applyBorder="1" applyAlignment="1" applyProtection="1">
      <alignment horizontal="center" vertical="center"/>
      <protection/>
    </xf>
    <xf numFmtId="0" fontId="60" fillId="55" borderId="60" xfId="168" applyFont="1" applyFill="1" applyBorder="1" applyAlignment="1" applyProtection="1">
      <alignment horizontal="center" vertical="center"/>
      <protection/>
    </xf>
    <xf numFmtId="0" fontId="60" fillId="55" borderId="50" xfId="168" applyFont="1" applyFill="1" applyBorder="1" applyAlignment="1" applyProtection="1">
      <alignment horizontal="center" vertical="center"/>
      <protection/>
    </xf>
    <xf numFmtId="188" fontId="60" fillId="55" borderId="48" xfId="168" applyNumberFormat="1" applyFont="1" applyFill="1" applyBorder="1" applyAlignment="1" applyProtection="1">
      <alignment horizontal="right" vertical="center"/>
      <protection/>
    </xf>
    <xf numFmtId="188" fontId="60" fillId="55" borderId="0" xfId="168" applyNumberFormat="1" applyFont="1" applyFill="1" applyBorder="1" applyAlignment="1" applyProtection="1">
      <alignment horizontal="right" vertical="center"/>
      <protection/>
    </xf>
    <xf numFmtId="181" fontId="2" fillId="55" borderId="0" xfId="250" applyNumberFormat="1" applyFont="1" applyFill="1" applyBorder="1" applyAlignment="1" applyProtection="1">
      <alignment horizontal="right"/>
      <protection/>
    </xf>
    <xf numFmtId="0" fontId="84" fillId="55" borderId="0" xfId="0" applyFont="1" applyFill="1" applyAlignment="1" applyProtection="1">
      <alignment/>
      <protection/>
    </xf>
    <xf numFmtId="4" fontId="84" fillId="55" borderId="0" xfId="0" applyNumberFormat="1" applyFont="1" applyFill="1" applyAlignment="1" applyProtection="1">
      <alignment/>
      <protection/>
    </xf>
    <xf numFmtId="3" fontId="2" fillId="59" borderId="57" xfId="250" applyNumberFormat="1" applyFont="1" applyFill="1" applyBorder="1" applyAlignment="1" applyProtection="1">
      <alignment horizontal="right"/>
      <protection locked="0"/>
    </xf>
    <xf numFmtId="4" fontId="2" fillId="59" borderId="151" xfId="250" applyNumberFormat="1" applyFont="1" applyFill="1" applyBorder="1" applyAlignment="1" applyProtection="1">
      <alignment horizontal="right"/>
      <protection locked="0"/>
    </xf>
    <xf numFmtId="3" fontId="2" fillId="59" borderId="32" xfId="250" applyNumberFormat="1" applyFont="1" applyFill="1" applyBorder="1" applyAlignment="1" applyProtection="1">
      <alignment horizontal="right"/>
      <protection locked="0"/>
    </xf>
    <xf numFmtId="4" fontId="2" fillId="59" borderId="127" xfId="250" applyNumberFormat="1" applyFont="1" applyFill="1" applyBorder="1" applyAlignment="1" applyProtection="1">
      <alignment horizontal="right"/>
      <protection locked="0"/>
    </xf>
    <xf numFmtId="3" fontId="2" fillId="59" borderId="157" xfId="250" applyNumberFormat="1" applyFont="1" applyFill="1" applyBorder="1" applyAlignment="1" applyProtection="1">
      <alignment horizontal="right"/>
      <protection locked="0"/>
    </xf>
    <xf numFmtId="4" fontId="2" fillId="59" borderId="155" xfId="250" applyNumberFormat="1" applyFont="1" applyFill="1" applyBorder="1" applyAlignment="1" applyProtection="1">
      <alignment horizontal="right"/>
      <protection locked="0"/>
    </xf>
    <xf numFmtId="3" fontId="2" fillId="59" borderId="161" xfId="250" applyNumberFormat="1" applyFont="1" applyFill="1" applyBorder="1" applyAlignment="1" applyProtection="1">
      <alignment horizontal="right"/>
      <protection locked="0"/>
    </xf>
    <xf numFmtId="173" fontId="2" fillId="59" borderId="151" xfId="250" applyNumberFormat="1" applyFont="1" applyFill="1" applyBorder="1" applyAlignment="1" applyProtection="1">
      <alignment horizontal="right"/>
      <protection locked="0"/>
    </xf>
    <xf numFmtId="3" fontId="2" fillId="59" borderId="106" xfId="250" applyNumberFormat="1" applyFont="1" applyFill="1" applyBorder="1" applyAlignment="1" applyProtection="1">
      <alignment horizontal="right"/>
      <protection locked="0"/>
    </xf>
    <xf numFmtId="173" fontId="2" fillId="59" borderId="127" xfId="250" applyNumberFormat="1" applyFont="1" applyFill="1" applyBorder="1" applyAlignment="1" applyProtection="1">
      <alignment horizontal="right"/>
      <protection locked="0"/>
    </xf>
    <xf numFmtId="3" fontId="2" fillId="59" borderId="158" xfId="250" applyNumberFormat="1" applyFont="1" applyFill="1" applyBorder="1" applyAlignment="1" applyProtection="1">
      <alignment horizontal="right"/>
      <protection locked="0"/>
    </xf>
    <xf numFmtId="173" fontId="2" fillId="59" borderId="155" xfId="250" applyNumberFormat="1" applyFont="1" applyFill="1" applyBorder="1" applyAlignment="1" applyProtection="1">
      <alignment horizontal="right"/>
      <protection locked="0"/>
    </xf>
    <xf numFmtId="181" fontId="2" fillId="59" borderId="151" xfId="250" applyNumberFormat="1" applyFont="1" applyFill="1" applyBorder="1" applyAlignment="1" applyProtection="1">
      <alignment horizontal="right"/>
      <protection locked="0"/>
    </xf>
    <xf numFmtId="181" fontId="2" fillId="59" borderId="127" xfId="250" applyNumberFormat="1" applyFont="1" applyFill="1" applyBorder="1" applyAlignment="1" applyProtection="1">
      <alignment horizontal="right"/>
      <protection locked="0"/>
    </xf>
    <xf numFmtId="181" fontId="2" fillId="59" borderId="155" xfId="250" applyNumberFormat="1" applyFont="1" applyFill="1" applyBorder="1" applyAlignment="1" applyProtection="1">
      <alignment horizontal="right"/>
      <protection locked="0"/>
    </xf>
    <xf numFmtId="4" fontId="2" fillId="59" borderId="158" xfId="250" applyNumberFormat="1" applyFont="1" applyFill="1" applyBorder="1" applyAlignment="1" applyProtection="1">
      <alignment horizontal="right"/>
      <protection locked="0"/>
    </xf>
    <xf numFmtId="3" fontId="2" fillId="59" borderId="164" xfId="250" applyNumberFormat="1" applyFont="1" applyFill="1" applyBorder="1" applyAlignment="1" applyProtection="1">
      <alignment horizontal="right"/>
      <protection locked="0"/>
    </xf>
    <xf numFmtId="181" fontId="2" fillId="59" borderId="165" xfId="250" applyNumberFormat="1" applyFont="1" applyFill="1" applyBorder="1" applyAlignment="1" applyProtection="1">
      <alignment horizontal="right"/>
      <protection locked="0"/>
    </xf>
    <xf numFmtId="4" fontId="2" fillId="59" borderId="166" xfId="250" applyNumberFormat="1" applyFont="1" applyFill="1" applyBorder="1" applyAlignment="1" applyProtection="1">
      <alignment horizontal="right"/>
      <protection locked="0"/>
    </xf>
    <xf numFmtId="4" fontId="2" fillId="59" borderId="167" xfId="250" applyNumberFormat="1" applyFont="1" applyFill="1" applyBorder="1" applyAlignment="1" applyProtection="1">
      <alignment horizontal="right"/>
      <protection locked="0"/>
    </xf>
    <xf numFmtId="4" fontId="2" fillId="59" borderId="168" xfId="250" applyNumberFormat="1" applyFont="1" applyFill="1" applyBorder="1" applyAlignment="1" applyProtection="1">
      <alignment horizontal="right"/>
      <protection locked="0"/>
    </xf>
    <xf numFmtId="3" fontId="2" fillId="59" borderId="151" xfId="250" applyNumberFormat="1" applyFont="1" applyFill="1" applyBorder="1" applyAlignment="1" applyProtection="1">
      <alignment horizontal="right"/>
      <protection locked="0"/>
    </xf>
    <xf numFmtId="3" fontId="2" fillId="59" borderId="156" xfId="250" applyNumberFormat="1" applyFont="1" applyFill="1" applyBorder="1" applyAlignment="1" applyProtection="1">
      <alignment horizontal="right"/>
      <protection locked="0"/>
    </xf>
    <xf numFmtId="4" fontId="2" fillId="59" borderId="169" xfId="250" applyNumberFormat="1" applyFont="1" applyFill="1" applyBorder="1" applyAlignment="1" applyProtection="1">
      <alignment horizontal="right"/>
      <protection locked="0"/>
    </xf>
    <xf numFmtId="4" fontId="2" fillId="59" borderId="156" xfId="250" applyNumberFormat="1" applyFont="1" applyFill="1" applyBorder="1" applyAlignment="1" applyProtection="1">
      <alignment horizontal="right"/>
      <protection locked="0"/>
    </xf>
    <xf numFmtId="4" fontId="2" fillId="59" borderId="161" xfId="250" applyNumberFormat="1" applyFont="1" applyFill="1" applyBorder="1" applyAlignment="1" applyProtection="1">
      <alignment horizontal="right"/>
      <protection locked="0"/>
    </xf>
    <xf numFmtId="181" fontId="2" fillId="59" borderId="23" xfId="250" applyNumberFormat="1" applyFont="1" applyFill="1" applyBorder="1" applyAlignment="1" applyProtection="1">
      <alignment horizontal="right"/>
      <protection locked="0"/>
    </xf>
    <xf numFmtId="0" fontId="41" fillId="59" borderId="117" xfId="250" applyNumberFormat="1" applyFont="1" applyFill="1" applyBorder="1" applyAlignment="1" applyProtection="1">
      <alignment horizontal="center" vertical="center" wrapText="1"/>
      <protection locked="0"/>
    </xf>
    <xf numFmtId="0" fontId="2" fillId="59" borderId="46" xfId="250" applyNumberFormat="1" applyFont="1" applyFill="1" applyBorder="1" applyAlignment="1" applyProtection="1">
      <alignment/>
      <protection locked="0"/>
    </xf>
    <xf numFmtId="181" fontId="2" fillId="59" borderId="34" xfId="250" applyNumberFormat="1" applyFont="1" applyFill="1" applyBorder="1" applyAlignment="1" applyProtection="1">
      <alignment vertical="center"/>
      <protection locked="0"/>
    </xf>
    <xf numFmtId="0" fontId="3" fillId="0" borderId="29" xfId="227" applyFont="1" applyFill="1" applyBorder="1" applyAlignment="1" applyProtection="1">
      <alignment horizontal="center" vertical="center"/>
      <protection locked="0"/>
    </xf>
    <xf numFmtId="181" fontId="2" fillId="0" borderId="70" xfId="227" applyNumberFormat="1" applyFont="1" applyFill="1" applyBorder="1" applyAlignment="1" applyProtection="1">
      <alignment/>
      <protection locked="0"/>
    </xf>
    <xf numFmtId="181" fontId="2" fillId="0" borderId="33" xfId="227" applyNumberFormat="1" applyFont="1" applyFill="1" applyBorder="1" applyAlignment="1" applyProtection="1">
      <alignment/>
      <protection locked="0"/>
    </xf>
    <xf numFmtId="181" fontId="2" fillId="59" borderId="33" xfId="250" applyNumberFormat="1" applyFont="1" applyFill="1" applyBorder="1" applyAlignment="1" applyProtection="1">
      <alignment/>
      <protection locked="0"/>
    </xf>
    <xf numFmtId="181" fontId="2" fillId="55" borderId="33" xfId="227" applyNumberFormat="1" applyFont="1" applyFill="1" applyBorder="1" applyAlignment="1" applyProtection="1">
      <alignment/>
      <protection locked="0"/>
    </xf>
    <xf numFmtId="181" fontId="41" fillId="55" borderId="33" xfId="250" applyNumberFormat="1" applyFont="1" applyFill="1" applyBorder="1" applyAlignment="1" applyProtection="1">
      <alignment horizontal="right"/>
      <protection locked="0"/>
    </xf>
    <xf numFmtId="181" fontId="2" fillId="55" borderId="33" xfId="227" applyNumberFormat="1" applyFont="1" applyFill="1" applyBorder="1" applyAlignment="1" applyProtection="1">
      <alignment horizontal="right"/>
      <protection locked="0"/>
    </xf>
    <xf numFmtId="181" fontId="2" fillId="59" borderId="33" xfId="250" applyNumberFormat="1" applyFont="1" applyFill="1" applyBorder="1" applyAlignment="1" applyProtection="1">
      <alignment vertical="center"/>
      <protection locked="0"/>
    </xf>
    <xf numFmtId="181" fontId="38" fillId="55" borderId="86" xfId="227" applyNumberFormat="1" applyFont="1" applyFill="1" applyBorder="1" applyAlignment="1" applyProtection="1">
      <alignment horizontal="center"/>
      <protection locked="0"/>
    </xf>
    <xf numFmtId="0" fontId="2" fillId="59" borderId="29" xfId="250" applyNumberFormat="1" applyFont="1" applyFill="1" applyBorder="1" applyAlignment="1" applyProtection="1">
      <alignment/>
      <protection locked="0"/>
    </xf>
    <xf numFmtId="181" fontId="2" fillId="0" borderId="170" xfId="227" applyNumberFormat="1" applyFont="1" applyFill="1" applyBorder="1" applyAlignment="1" applyProtection="1">
      <alignment/>
      <protection locked="0"/>
    </xf>
    <xf numFmtId="4" fontId="2" fillId="55" borderId="106" xfId="250" applyNumberFormat="1" applyFont="1" applyFill="1" applyBorder="1" applyAlignment="1" applyProtection="1">
      <alignment horizontal="left"/>
      <protection locked="0"/>
    </xf>
    <xf numFmtId="4" fontId="2" fillId="55" borderId="107" xfId="250" applyNumberFormat="1" applyFont="1" applyFill="1" applyBorder="1" applyAlignment="1" applyProtection="1">
      <alignment horizontal="right"/>
      <protection locked="0"/>
    </xf>
    <xf numFmtId="4" fontId="2" fillId="55" borderId="33" xfId="250" applyNumberFormat="1" applyFont="1" applyFill="1" applyBorder="1" applyAlignment="1" applyProtection="1">
      <alignment horizontal="right"/>
      <protection locked="0"/>
    </xf>
    <xf numFmtId="4" fontId="2" fillId="55" borderId="106" xfId="250" applyNumberFormat="1" applyFont="1" applyFill="1" applyBorder="1" applyAlignment="1" applyProtection="1">
      <alignment horizontal="right"/>
      <protection locked="0"/>
    </xf>
    <xf numFmtId="172" fontId="2" fillId="55" borderId="56" xfId="250" applyNumberFormat="1" applyFont="1" applyFill="1" applyBorder="1" applyAlignment="1" applyProtection="1">
      <alignment/>
      <protection locked="0"/>
    </xf>
    <xf numFmtId="0" fontId="2" fillId="55" borderId="33" xfId="227" applyFont="1" applyFill="1" applyBorder="1" applyAlignment="1" applyProtection="1">
      <alignment horizontal="center"/>
      <protection locked="0"/>
    </xf>
    <xf numFmtId="181" fontId="2" fillId="55" borderId="84" xfId="250" applyNumberFormat="1" applyFont="1" applyFill="1" applyBorder="1" applyAlignment="1" applyProtection="1">
      <alignment/>
      <protection locked="0"/>
    </xf>
    <xf numFmtId="181" fontId="2" fillId="55" borderId="76" xfId="250" applyNumberFormat="1" applyFont="1" applyFill="1" applyBorder="1" applyAlignment="1" applyProtection="1">
      <alignment/>
      <protection locked="0"/>
    </xf>
    <xf numFmtId="181" fontId="2" fillId="55" borderId="40" xfId="250" applyNumberFormat="1" applyFont="1" applyFill="1" applyBorder="1" applyAlignment="1" applyProtection="1">
      <alignment/>
      <protection locked="0"/>
    </xf>
    <xf numFmtId="181" fontId="2" fillId="55" borderId="74" xfId="250" applyNumberFormat="1" applyFont="1" applyFill="1" applyBorder="1" applyAlignment="1" applyProtection="1">
      <alignment/>
      <protection locked="0"/>
    </xf>
    <xf numFmtId="181" fontId="2" fillId="55" borderId="82" xfId="250" applyNumberFormat="1" applyFont="1" applyFill="1" applyBorder="1" applyAlignment="1" applyProtection="1">
      <alignment/>
      <protection locked="0"/>
    </xf>
    <xf numFmtId="181" fontId="2" fillId="55" borderId="78" xfId="250" applyNumberFormat="1" applyFont="1" applyFill="1" applyBorder="1" applyAlignment="1" applyProtection="1">
      <alignment/>
      <protection locked="0"/>
    </xf>
    <xf numFmtId="181" fontId="2" fillId="55" borderId="34" xfId="250" applyNumberFormat="1" applyFont="1" applyFill="1" applyBorder="1" applyAlignment="1" applyProtection="1">
      <alignment/>
      <protection locked="0"/>
    </xf>
    <xf numFmtId="181" fontId="2" fillId="55" borderId="33" xfId="250" applyNumberFormat="1" applyFont="1" applyFill="1" applyBorder="1" applyAlignment="1" applyProtection="1">
      <alignment/>
      <protection locked="0"/>
    </xf>
    <xf numFmtId="0" fontId="6" fillId="0" borderId="33" xfId="227" applyFont="1" applyFill="1" applyBorder="1" applyAlignment="1" applyProtection="1">
      <alignment vertical="top"/>
      <protection locked="0"/>
    </xf>
    <xf numFmtId="0" fontId="6" fillId="0" borderId="33" xfId="227" applyFont="1" applyFill="1" applyBorder="1" applyAlignment="1" applyProtection="1">
      <alignment vertical="top" wrapText="1"/>
      <protection locked="0"/>
    </xf>
    <xf numFmtId="3" fontId="41" fillId="55" borderId="34" xfId="250" applyNumberFormat="1" applyFont="1" applyFill="1" applyBorder="1" applyAlignment="1" applyProtection="1">
      <alignment horizontal="right" vertical="top"/>
      <protection locked="0"/>
    </xf>
    <xf numFmtId="181" fontId="2" fillId="59" borderId="84" xfId="250" applyNumberFormat="1" applyFont="1" applyFill="1" applyBorder="1" applyAlignment="1" applyProtection="1">
      <alignment vertical="top"/>
      <protection locked="0"/>
    </xf>
    <xf numFmtId="181" fontId="2" fillId="55" borderId="0" xfId="227" applyNumberFormat="1" applyFont="1" applyFill="1" applyBorder="1" applyAlignment="1" applyProtection="1">
      <alignment horizontal="right" vertical="top"/>
      <protection locked="0"/>
    </xf>
    <xf numFmtId="181" fontId="2" fillId="0" borderId="0" xfId="227" applyNumberFormat="1" applyFont="1" applyFill="1" applyAlignment="1" applyProtection="1">
      <alignment horizontal="center" vertical="top"/>
      <protection locked="0"/>
    </xf>
    <xf numFmtId="181" fontId="2" fillId="59" borderId="76" xfId="250" applyNumberFormat="1" applyFont="1" applyFill="1" applyBorder="1" applyAlignment="1" applyProtection="1">
      <alignment vertical="top"/>
      <protection locked="0"/>
    </xf>
    <xf numFmtId="181" fontId="2" fillId="59" borderId="40" xfId="250" applyNumberFormat="1" applyFont="1" applyFill="1" applyBorder="1" applyAlignment="1" applyProtection="1">
      <alignment vertical="top"/>
      <protection locked="0"/>
    </xf>
    <xf numFmtId="181" fontId="2" fillId="0" borderId="0" xfId="227" applyNumberFormat="1" applyFont="1" applyFill="1" applyAlignment="1" applyProtection="1">
      <alignment vertical="top"/>
      <protection locked="0"/>
    </xf>
    <xf numFmtId="181" fontId="2" fillId="59" borderId="74" xfId="250" applyNumberFormat="1" applyFont="1" applyFill="1" applyBorder="1" applyAlignment="1" applyProtection="1">
      <alignment vertical="top"/>
      <protection locked="0"/>
    </xf>
    <xf numFmtId="181" fontId="2" fillId="59" borderId="82" xfId="250" applyNumberFormat="1" applyFont="1" applyFill="1" applyBorder="1" applyAlignment="1" applyProtection="1">
      <alignment vertical="top"/>
      <protection locked="0"/>
    </xf>
    <xf numFmtId="181" fontId="2" fillId="59" borderId="78" xfId="250" applyNumberFormat="1" applyFont="1" applyFill="1" applyBorder="1" applyAlignment="1" applyProtection="1">
      <alignment vertical="top"/>
      <protection locked="0"/>
    </xf>
    <xf numFmtId="181" fontId="2" fillId="59" borderId="34" xfId="250" applyNumberFormat="1" applyFont="1" applyFill="1" applyBorder="1" applyAlignment="1" applyProtection="1">
      <alignment vertical="top"/>
      <protection locked="0"/>
    </xf>
    <xf numFmtId="181" fontId="2" fillId="59" borderId="33" xfId="250" applyNumberFormat="1" applyFont="1" applyFill="1" applyBorder="1" applyAlignment="1" applyProtection="1">
      <alignment vertical="top"/>
      <protection locked="0"/>
    </xf>
    <xf numFmtId="14" fontId="3" fillId="0" borderId="0" xfId="224" applyNumberFormat="1" applyFont="1" applyFill="1" applyProtection="1">
      <alignment/>
      <protection/>
    </xf>
    <xf numFmtId="0" fontId="3" fillId="0" borderId="63" xfId="227" applyFont="1" applyFill="1" applyBorder="1" applyAlignment="1" applyProtection="1">
      <alignment horizontal="center" vertical="center"/>
      <protection locked="0"/>
    </xf>
    <xf numFmtId="0" fontId="2" fillId="59" borderId="63" xfId="250" applyNumberFormat="1" applyFont="1" applyFill="1" applyBorder="1" applyAlignment="1" applyProtection="1">
      <alignment/>
      <protection locked="0"/>
    </xf>
    <xf numFmtId="181" fontId="2" fillId="0" borderId="171" xfId="227" applyNumberFormat="1" applyFont="1" applyFill="1" applyBorder="1" applyAlignment="1" applyProtection="1">
      <alignment/>
      <protection locked="0"/>
    </xf>
    <xf numFmtId="0" fontId="6" fillId="0" borderId="32" xfId="227" applyFont="1" applyFill="1" applyBorder="1" applyAlignment="1" applyProtection="1">
      <alignment vertical="center"/>
      <protection/>
    </xf>
    <xf numFmtId="0" fontId="2" fillId="55" borderId="0" xfId="227" applyFont="1" applyFill="1" applyAlignment="1" applyProtection="1">
      <alignment vertical="center"/>
      <protection/>
    </xf>
    <xf numFmtId="172" fontId="3" fillId="59" borderId="32" xfId="250" applyNumberFormat="1" applyFont="1" applyFill="1" applyBorder="1" applyAlignment="1" applyProtection="1">
      <alignment/>
      <protection locked="0"/>
    </xf>
    <xf numFmtId="172" fontId="3" fillId="59" borderId="33" xfId="250" applyNumberFormat="1" applyFont="1" applyFill="1" applyBorder="1" applyAlignment="1" applyProtection="1">
      <alignment/>
      <protection locked="0"/>
    </xf>
    <xf numFmtId="172" fontId="3" fillId="55" borderId="40" xfId="250" applyNumberFormat="1" applyFont="1" applyFill="1" applyBorder="1" applyAlignment="1" applyProtection="1">
      <alignment/>
      <protection/>
    </xf>
    <xf numFmtId="0" fontId="3" fillId="55" borderId="58" xfId="0" applyFont="1" applyFill="1" applyBorder="1" applyAlignment="1" applyProtection="1">
      <alignment horizontal="left" vertical="center"/>
      <protection/>
    </xf>
    <xf numFmtId="172" fontId="3" fillId="60" borderId="56" xfId="250" applyNumberFormat="1" applyFont="1" applyFill="1" applyBorder="1" applyAlignment="1" applyProtection="1">
      <alignment/>
      <protection locked="0"/>
    </xf>
    <xf numFmtId="172" fontId="3" fillId="58" borderId="56" xfId="0" applyNumberFormat="1" applyFont="1" applyFill="1" applyBorder="1" applyAlignment="1" applyProtection="1">
      <alignment horizontal="right"/>
      <protection/>
    </xf>
    <xf numFmtId="3" fontId="48" fillId="58" borderId="53" xfId="0" applyNumberFormat="1" applyFont="1" applyFill="1" applyBorder="1" applyAlignment="1" applyProtection="1">
      <alignment horizontal="right"/>
      <protection/>
    </xf>
    <xf numFmtId="3" fontId="48" fillId="58" borderId="56" xfId="0" applyNumberFormat="1" applyFont="1" applyFill="1" applyBorder="1" applyAlignment="1" applyProtection="1">
      <alignment horizontal="right"/>
      <protection/>
    </xf>
    <xf numFmtId="172" fontId="2" fillId="60" borderId="56" xfId="250" applyNumberFormat="1" applyFont="1" applyFill="1" applyBorder="1" applyAlignment="1" applyProtection="1">
      <alignment/>
      <protection locked="0"/>
    </xf>
    <xf numFmtId="3" fontId="3" fillId="58" borderId="56" xfId="0" applyNumberFormat="1" applyFont="1" applyFill="1" applyBorder="1" applyAlignment="1" applyProtection="1">
      <alignment horizontal="right"/>
      <protection/>
    </xf>
    <xf numFmtId="172" fontId="2" fillId="58" borderId="56" xfId="250" applyNumberFormat="1" applyFont="1" applyFill="1" applyBorder="1" applyAlignment="1" applyProtection="1">
      <alignment/>
      <protection locked="0"/>
    </xf>
    <xf numFmtId="172" fontId="2" fillId="60" borderId="56" xfId="250" applyNumberFormat="1" applyFont="1" applyFill="1" applyBorder="1" applyAlignment="1" applyProtection="1">
      <alignment vertical="center"/>
      <protection locked="0"/>
    </xf>
    <xf numFmtId="3" fontId="3" fillId="58" borderId="59" xfId="0" applyNumberFormat="1" applyFont="1" applyFill="1" applyBorder="1" applyAlignment="1" applyProtection="1">
      <alignment horizontal="right"/>
      <protection/>
    </xf>
    <xf numFmtId="3" fontId="3" fillId="58" borderId="27" xfId="0" applyNumberFormat="1" applyFont="1" applyFill="1" applyBorder="1" applyAlignment="1" applyProtection="1">
      <alignment horizontal="right"/>
      <protection/>
    </xf>
    <xf numFmtId="3" fontId="3" fillId="58" borderId="22" xfId="0" applyNumberFormat="1" applyFont="1" applyFill="1" applyBorder="1" applyAlignment="1" applyProtection="1">
      <alignment horizontal="right"/>
      <protection/>
    </xf>
    <xf numFmtId="172" fontId="36" fillId="58" borderId="47" xfId="0" applyNumberFormat="1" applyFont="1" applyFill="1" applyBorder="1" applyAlignment="1" applyProtection="1">
      <alignment horizontal="right"/>
      <protection/>
    </xf>
    <xf numFmtId="3" fontId="3" fillId="58" borderId="48" xfId="0" applyNumberFormat="1" applyFont="1" applyFill="1" applyBorder="1" applyAlignment="1" applyProtection="1">
      <alignment horizontal="right"/>
      <protection/>
    </xf>
    <xf numFmtId="3" fontId="41" fillId="58" borderId="0" xfId="0" applyNumberFormat="1" applyFont="1" applyFill="1" applyBorder="1" applyAlignment="1" applyProtection="1">
      <alignment horizontal="right"/>
      <protection/>
    </xf>
    <xf numFmtId="3" fontId="47" fillId="58" borderId="0" xfId="0" applyNumberFormat="1" applyFont="1" applyFill="1" applyBorder="1" applyAlignment="1" applyProtection="1">
      <alignment horizontal="right"/>
      <protection/>
    </xf>
    <xf numFmtId="4" fontId="0" fillId="58" borderId="0" xfId="0" applyNumberFormat="1" applyFill="1" applyAlignment="1" applyProtection="1">
      <alignment/>
      <protection/>
    </xf>
    <xf numFmtId="3" fontId="3" fillId="58" borderId="24" xfId="0" applyNumberFormat="1" applyFont="1" applyFill="1" applyBorder="1" applyAlignment="1" applyProtection="1">
      <alignment horizontal="right"/>
      <protection/>
    </xf>
    <xf numFmtId="0" fontId="6" fillId="0" borderId="32" xfId="227" applyFont="1" applyFill="1" applyBorder="1" applyAlignment="1" applyProtection="1">
      <alignment vertical="center"/>
      <protection locked="0"/>
    </xf>
    <xf numFmtId="4" fontId="38" fillId="55" borderId="0" xfId="227" applyNumberFormat="1" applyFont="1" applyFill="1" applyBorder="1" applyAlignment="1" applyProtection="1">
      <alignment horizontal="right"/>
      <protection/>
    </xf>
    <xf numFmtId="0" fontId="11" fillId="55" borderId="0" xfId="227" applyFont="1" applyFill="1" applyBorder="1" applyAlignment="1" applyProtection="1">
      <alignment horizontal="right"/>
      <protection/>
    </xf>
    <xf numFmtId="4" fontId="11" fillId="55" borderId="0" xfId="227" applyNumberFormat="1" applyFont="1" applyFill="1" applyBorder="1" applyAlignment="1" applyProtection="1">
      <alignment horizontal="right"/>
      <protection/>
    </xf>
    <xf numFmtId="4" fontId="2" fillId="55" borderId="0" xfId="250" applyNumberFormat="1" applyFont="1" applyFill="1" applyBorder="1" applyAlignment="1" applyProtection="1">
      <alignment/>
      <protection/>
    </xf>
    <xf numFmtId="177" fontId="11" fillId="55" borderId="0" xfId="227" applyNumberFormat="1" applyFont="1" applyFill="1" applyBorder="1" applyProtection="1">
      <alignment/>
      <protection/>
    </xf>
    <xf numFmtId="4" fontId="2" fillId="55" borderId="0" xfId="250" applyNumberFormat="1" applyFont="1" applyFill="1" applyBorder="1" applyAlignment="1" applyProtection="1">
      <alignment/>
      <protection locked="0"/>
    </xf>
    <xf numFmtId="4" fontId="2" fillId="55" borderId="0" xfId="250" applyNumberFormat="1" applyFont="1" applyFill="1" applyBorder="1" applyAlignment="1" applyProtection="1">
      <alignment horizontal="right"/>
      <protection locked="0"/>
    </xf>
    <xf numFmtId="0" fontId="11" fillId="55" borderId="25" xfId="227" applyFont="1" applyFill="1" applyBorder="1" applyAlignment="1" applyProtection="1">
      <alignment horizontal="right"/>
      <protection/>
    </xf>
    <xf numFmtId="0" fontId="11" fillId="55" borderId="172" xfId="227" applyFont="1" applyFill="1" applyBorder="1" applyAlignment="1" applyProtection="1">
      <alignment horizontal="right"/>
      <protection/>
    </xf>
    <xf numFmtId="4" fontId="11" fillId="55" borderId="136" xfId="227" applyNumberFormat="1" applyFont="1" applyFill="1" applyBorder="1" applyAlignment="1" applyProtection="1">
      <alignment horizontal="right"/>
      <protection/>
    </xf>
    <xf numFmtId="4" fontId="38" fillId="55" borderId="102" xfId="227" applyNumberFormat="1" applyFont="1" applyFill="1" applyBorder="1" applyAlignment="1" applyProtection="1">
      <alignment horizontal="right"/>
      <protection/>
    </xf>
    <xf numFmtId="0" fontId="38" fillId="55" borderId="31" xfId="0" applyFont="1" applyFill="1" applyBorder="1" applyAlignment="1" applyProtection="1">
      <alignment vertical="center" wrapText="1"/>
      <protection/>
    </xf>
    <xf numFmtId="0" fontId="11" fillId="55" borderId="26" xfId="227" applyFont="1" applyFill="1" applyBorder="1" applyAlignment="1" applyProtection="1">
      <alignment horizontal="right"/>
      <protection/>
    </xf>
    <xf numFmtId="4" fontId="11" fillId="55" borderId="31" xfId="227" applyNumberFormat="1" applyFont="1" applyFill="1" applyBorder="1" applyAlignment="1" applyProtection="1">
      <alignment horizontal="right"/>
      <protection/>
    </xf>
    <xf numFmtId="4" fontId="38" fillId="55" borderId="50" xfId="227" applyNumberFormat="1" applyFont="1" applyFill="1" applyBorder="1" applyAlignment="1" applyProtection="1">
      <alignment horizontal="right"/>
      <protection/>
    </xf>
    <xf numFmtId="0" fontId="36" fillId="0" borderId="22" xfId="227" applyFont="1" applyFill="1" applyBorder="1" applyAlignment="1" applyProtection="1">
      <alignment vertical="center"/>
      <protection locked="0"/>
    </xf>
    <xf numFmtId="10" fontId="3" fillId="58" borderId="56" xfId="175" applyNumberFormat="1" applyFont="1" applyFill="1" applyBorder="1" applyAlignment="1" applyProtection="1">
      <alignment horizontal="right"/>
      <protection/>
    </xf>
    <xf numFmtId="0" fontId="2" fillId="55" borderId="33" xfId="227" applyFont="1" applyFill="1" applyBorder="1" applyAlignment="1" applyProtection="1">
      <alignment vertical="center"/>
      <protection locked="0"/>
    </xf>
    <xf numFmtId="0" fontId="2" fillId="55" borderId="33" xfId="227" applyFont="1" applyFill="1" applyBorder="1" applyAlignment="1" applyProtection="1">
      <alignment horizontal="left" vertical="center" wrapText="1"/>
      <protection locked="0"/>
    </xf>
    <xf numFmtId="0" fontId="2" fillId="55" borderId="33" xfId="227" applyFont="1" applyFill="1" applyBorder="1" applyAlignment="1" applyProtection="1">
      <alignment vertical="center" wrapText="1"/>
      <protection locked="0"/>
    </xf>
    <xf numFmtId="0" fontId="2" fillId="55" borderId="43" xfId="227" applyFont="1" applyFill="1" applyBorder="1" applyAlignment="1" applyProtection="1">
      <alignment vertical="center" wrapText="1"/>
      <protection locked="0"/>
    </xf>
    <xf numFmtId="0" fontId="2" fillId="55" borderId="43" xfId="227" applyFont="1" applyFill="1" applyBorder="1" applyAlignment="1" applyProtection="1">
      <alignment vertical="center"/>
      <protection locked="0"/>
    </xf>
    <xf numFmtId="0" fontId="3" fillId="55" borderId="33" xfId="227" applyFont="1" applyFill="1" applyBorder="1" applyProtection="1">
      <alignment/>
      <protection locked="0"/>
    </xf>
    <xf numFmtId="0" fontId="6" fillId="55" borderId="33" xfId="227" applyFont="1" applyFill="1" applyBorder="1" applyProtection="1">
      <alignment/>
      <protection locked="0"/>
    </xf>
    <xf numFmtId="10" fontId="47" fillId="55" borderId="0" xfId="175" applyNumberFormat="1" applyFont="1" applyFill="1" applyAlignment="1" applyProtection="1">
      <alignment horizontal="right"/>
      <protection/>
    </xf>
    <xf numFmtId="10" fontId="2" fillId="55" borderId="0" xfId="175" applyNumberFormat="1" applyFont="1" applyFill="1" applyAlignment="1" applyProtection="1">
      <alignment/>
      <protection/>
    </xf>
    <xf numFmtId="10" fontId="2" fillId="55" borderId="0" xfId="175" applyNumberFormat="1" applyFont="1" applyFill="1" applyAlignment="1" applyProtection="1">
      <alignment horizontal="right"/>
      <protection/>
    </xf>
    <xf numFmtId="10" fontId="47" fillId="55" borderId="0" xfId="175" applyNumberFormat="1" applyFont="1" applyFill="1" applyBorder="1" applyAlignment="1" applyProtection="1">
      <alignment horizontal="right"/>
      <protection/>
    </xf>
    <xf numFmtId="10" fontId="47" fillId="58" borderId="0" xfId="175" applyNumberFormat="1" applyFont="1" applyFill="1" applyBorder="1" applyAlignment="1" applyProtection="1">
      <alignment horizontal="right"/>
      <protection/>
    </xf>
    <xf numFmtId="10" fontId="0" fillId="55" borderId="0" xfId="175" applyNumberFormat="1" applyFont="1" applyFill="1" applyAlignment="1" applyProtection="1">
      <alignment/>
      <protection/>
    </xf>
    <xf numFmtId="10" fontId="0" fillId="58" borderId="0" xfId="175" applyNumberFormat="1" applyFont="1" applyFill="1" applyAlignment="1" applyProtection="1">
      <alignment/>
      <protection/>
    </xf>
    <xf numFmtId="0" fontId="2" fillId="59" borderId="30" xfId="250" applyNumberFormat="1" applyFont="1" applyFill="1" applyBorder="1" applyAlignment="1" applyProtection="1">
      <alignment/>
      <protection locked="0"/>
    </xf>
    <xf numFmtId="181" fontId="2" fillId="0" borderId="173" xfId="227" applyNumberFormat="1" applyFont="1" applyFill="1" applyBorder="1" applyAlignment="1" applyProtection="1">
      <alignment/>
      <protection locked="0"/>
    </xf>
    <xf numFmtId="204" fontId="41" fillId="60" borderId="116" xfId="250" applyNumberFormat="1" applyFont="1" applyFill="1" applyBorder="1" applyAlignment="1" applyProtection="1">
      <alignment horizontal="right" vertical="top"/>
      <protection locked="0"/>
    </xf>
    <xf numFmtId="0" fontId="2" fillId="58" borderId="0" xfId="236" applyFont="1" applyFill="1" applyBorder="1" applyAlignment="1" applyProtection="1">
      <alignment horizontal="center"/>
      <protection locked="0"/>
    </xf>
    <xf numFmtId="204" fontId="41" fillId="60" borderId="117" xfId="250" applyNumberFormat="1" applyFont="1" applyFill="1" applyBorder="1" applyAlignment="1" applyProtection="1">
      <alignment horizontal="right" vertical="top"/>
      <protection locked="0"/>
    </xf>
    <xf numFmtId="10" fontId="41" fillId="60" borderId="118" xfId="176" applyNumberFormat="1" applyFont="1" applyFill="1" applyBorder="1" applyAlignment="1" applyProtection="1">
      <alignment horizontal="right" vertical="top"/>
      <protection locked="0"/>
    </xf>
    <xf numFmtId="204" fontId="2" fillId="58" borderId="117" xfId="236" applyNumberFormat="1" applyFont="1" applyFill="1" applyBorder="1" applyProtection="1">
      <alignment/>
      <protection locked="0"/>
    </xf>
    <xf numFmtId="0" fontId="2" fillId="58" borderId="117" xfId="236" applyFont="1" applyFill="1" applyBorder="1" applyAlignment="1" applyProtection="1">
      <alignment horizontal="center"/>
      <protection locked="0"/>
    </xf>
    <xf numFmtId="204" fontId="41" fillId="60" borderId="118" xfId="250" applyNumberFormat="1" applyFont="1" applyFill="1" applyBorder="1" applyAlignment="1" applyProtection="1">
      <alignment horizontal="right" vertical="top"/>
      <protection locked="0"/>
    </xf>
    <xf numFmtId="0" fontId="2" fillId="58" borderId="31" xfId="236" applyFont="1" applyFill="1" applyBorder="1" applyAlignment="1" applyProtection="1">
      <alignment horizontal="center"/>
      <protection locked="0"/>
    </xf>
    <xf numFmtId="204" fontId="41" fillId="58" borderId="116" xfId="250" applyNumberFormat="1" applyFont="1" applyFill="1" applyBorder="1" applyAlignment="1" applyProtection="1">
      <alignment horizontal="right" vertical="top"/>
      <protection locked="0"/>
    </xf>
    <xf numFmtId="204" fontId="41" fillId="58" borderId="117" xfId="250" applyNumberFormat="1" applyFont="1" applyFill="1" applyBorder="1" applyAlignment="1" applyProtection="1">
      <alignment horizontal="right" vertical="top"/>
      <protection locked="0"/>
    </xf>
    <xf numFmtId="10" fontId="41" fillId="58" borderId="118" xfId="176" applyNumberFormat="1" applyFont="1" applyFill="1" applyBorder="1" applyAlignment="1" applyProtection="1">
      <alignment horizontal="right" vertical="top"/>
      <protection locked="0"/>
    </xf>
    <xf numFmtId="204" fontId="41" fillId="58" borderId="118" xfId="250" applyNumberFormat="1" applyFont="1" applyFill="1" applyBorder="1" applyAlignment="1" applyProtection="1">
      <alignment horizontal="right" vertical="top"/>
      <protection locked="0"/>
    </xf>
    <xf numFmtId="0" fontId="113" fillId="0" borderId="0" xfId="224" applyFont="1" applyAlignment="1" applyProtection="1" quotePrefix="1">
      <alignment/>
      <protection/>
    </xf>
    <xf numFmtId="0" fontId="113" fillId="59" borderId="64" xfId="250" applyNumberFormat="1" applyFont="1" applyFill="1" applyBorder="1" applyAlignment="1" applyProtection="1">
      <alignment/>
      <protection locked="0"/>
    </xf>
    <xf numFmtId="0" fontId="113" fillId="59" borderId="23" xfId="250" applyNumberFormat="1" applyFont="1" applyFill="1" applyBorder="1" applyAlignment="1" applyProtection="1">
      <alignment/>
      <protection locked="0"/>
    </xf>
    <xf numFmtId="0" fontId="113" fillId="59" borderId="174" xfId="250" applyNumberFormat="1" applyFont="1" applyFill="1" applyBorder="1" applyAlignment="1" applyProtection="1">
      <alignment/>
      <protection locked="0"/>
    </xf>
    <xf numFmtId="181" fontId="113" fillId="0" borderId="73" xfId="227" applyNumberFormat="1" applyFont="1" applyFill="1" applyBorder="1" applyAlignment="1" applyProtection="1">
      <alignment/>
      <protection locked="0"/>
    </xf>
    <xf numFmtId="181" fontId="113" fillId="0" borderId="40" xfId="227" applyNumberFormat="1" applyFont="1" applyFill="1" applyBorder="1" applyAlignment="1" applyProtection="1">
      <alignment/>
      <protection locked="0"/>
    </xf>
    <xf numFmtId="181" fontId="113" fillId="0" borderId="75" xfId="227" applyNumberFormat="1" applyFont="1" applyFill="1" applyBorder="1" applyAlignment="1" applyProtection="1">
      <alignment/>
      <protection locked="0"/>
    </xf>
    <xf numFmtId="181" fontId="113" fillId="0" borderId="81" xfId="227" applyNumberFormat="1" applyFont="1" applyFill="1" applyBorder="1" applyAlignment="1" applyProtection="1">
      <alignment/>
      <protection locked="0"/>
    </xf>
    <xf numFmtId="181" fontId="113" fillId="59" borderId="76" xfId="250" applyNumberFormat="1" applyFont="1" applyFill="1" applyBorder="1" applyAlignment="1" applyProtection="1">
      <alignment/>
      <protection locked="0"/>
    </xf>
    <xf numFmtId="181" fontId="113" fillId="59" borderId="40" xfId="250" applyNumberFormat="1" applyFont="1" applyFill="1" applyBorder="1" applyAlignment="1" applyProtection="1">
      <alignment/>
      <protection locked="0"/>
    </xf>
    <xf numFmtId="181" fontId="113" fillId="59" borderId="175" xfId="250" applyNumberFormat="1" applyFont="1" applyFill="1" applyBorder="1" applyAlignment="1" applyProtection="1">
      <alignment/>
      <protection locked="0"/>
    </xf>
    <xf numFmtId="181" fontId="113" fillId="55" borderId="81" xfId="227" applyNumberFormat="1" applyFont="1" applyFill="1" applyBorder="1" applyAlignment="1" applyProtection="1">
      <alignment/>
      <protection locked="0"/>
    </xf>
    <xf numFmtId="181" fontId="113" fillId="55" borderId="40" xfId="227" applyNumberFormat="1" applyFont="1" applyFill="1" applyBorder="1" applyAlignment="1" applyProtection="1">
      <alignment/>
      <protection locked="0"/>
    </xf>
    <xf numFmtId="181" fontId="113" fillId="55" borderId="75" xfId="227" applyNumberFormat="1" applyFont="1" applyFill="1" applyBorder="1" applyAlignment="1" applyProtection="1">
      <alignment/>
      <protection locked="0"/>
    </xf>
    <xf numFmtId="181" fontId="114" fillId="55" borderId="81" xfId="250" applyNumberFormat="1" applyFont="1" applyFill="1" applyBorder="1" applyAlignment="1" applyProtection="1">
      <alignment horizontal="right"/>
      <protection locked="0"/>
    </xf>
    <xf numFmtId="181" fontId="114" fillId="55" borderId="40" xfId="250" applyNumberFormat="1" applyFont="1" applyFill="1" applyBorder="1" applyAlignment="1" applyProtection="1">
      <alignment horizontal="right"/>
      <protection locked="0"/>
    </xf>
    <xf numFmtId="181" fontId="113" fillId="55" borderId="75" xfId="227" applyNumberFormat="1" applyFont="1" applyFill="1" applyBorder="1" applyAlignment="1" applyProtection="1">
      <alignment horizontal="right"/>
      <protection locked="0"/>
    </xf>
    <xf numFmtId="181" fontId="113" fillId="55" borderId="40" xfId="227" applyNumberFormat="1" applyFont="1" applyFill="1" applyBorder="1" applyAlignment="1" applyProtection="1">
      <alignment horizontal="right"/>
      <protection locked="0"/>
    </xf>
    <xf numFmtId="181" fontId="113" fillId="55" borderId="81" xfId="227" applyNumberFormat="1" applyFont="1" applyFill="1" applyBorder="1" applyAlignment="1" applyProtection="1">
      <alignment horizontal="right"/>
      <protection locked="0"/>
    </xf>
    <xf numFmtId="181" fontId="114" fillId="55" borderId="75" xfId="250" applyNumberFormat="1" applyFont="1" applyFill="1" applyBorder="1" applyAlignment="1" applyProtection="1">
      <alignment horizontal="right"/>
      <protection locked="0"/>
    </xf>
    <xf numFmtId="181" fontId="114" fillId="55" borderId="89" xfId="250" applyNumberFormat="1" applyFont="1" applyFill="1" applyBorder="1" applyAlignment="1" applyProtection="1">
      <alignment horizontal="right"/>
      <protection locked="0"/>
    </xf>
    <xf numFmtId="181" fontId="114" fillId="55" borderId="90" xfId="250" applyNumberFormat="1" applyFont="1" applyFill="1" applyBorder="1" applyAlignment="1" applyProtection="1">
      <alignment horizontal="right"/>
      <protection locked="0"/>
    </xf>
    <xf numFmtId="181" fontId="114" fillId="55" borderId="92" xfId="250" applyNumberFormat="1" applyFont="1" applyFill="1" applyBorder="1" applyAlignment="1" applyProtection="1">
      <alignment horizontal="right"/>
      <protection locked="0"/>
    </xf>
    <xf numFmtId="0" fontId="115" fillId="55" borderId="0" xfId="227" applyFont="1" applyFill="1" applyProtection="1">
      <alignment/>
      <protection/>
    </xf>
    <xf numFmtId="4" fontId="116" fillId="55" borderId="0" xfId="239" applyNumberFormat="1" applyFont="1" applyFill="1" applyProtection="1">
      <alignment/>
      <protection/>
    </xf>
    <xf numFmtId="0" fontId="113" fillId="55" borderId="0" xfId="236" applyFont="1" applyFill="1" applyProtection="1">
      <alignment/>
      <protection/>
    </xf>
    <xf numFmtId="0" fontId="113" fillId="55" borderId="112" xfId="236" applyFont="1" applyFill="1" applyBorder="1" applyAlignment="1" applyProtection="1">
      <alignment horizontal="center" vertical="center" wrapText="1"/>
      <protection/>
    </xf>
    <xf numFmtId="0" fontId="113" fillId="55" borderId="111" xfId="236" applyFont="1" applyFill="1" applyBorder="1" applyAlignment="1" applyProtection="1">
      <alignment horizontal="center" vertical="center" wrapText="1"/>
      <protection/>
    </xf>
    <xf numFmtId="0" fontId="113" fillId="55" borderId="112" xfId="236" applyFont="1" applyFill="1" applyBorder="1" applyAlignment="1" applyProtection="1">
      <alignment horizontal="center" vertical="center" wrapText="1"/>
      <protection locked="0"/>
    </xf>
    <xf numFmtId="0" fontId="113" fillId="55" borderId="25" xfId="236" applyFont="1" applyFill="1" applyBorder="1" applyAlignment="1" applyProtection="1">
      <alignment horizontal="center" vertical="center" wrapText="1"/>
      <protection locked="0"/>
    </xf>
    <xf numFmtId="10" fontId="114" fillId="59" borderId="117" xfId="176" applyNumberFormat="1" applyFont="1" applyFill="1" applyBorder="1" applyAlignment="1" applyProtection="1">
      <alignment horizontal="right" vertical="top"/>
      <protection locked="0"/>
    </xf>
    <xf numFmtId="204" fontId="113" fillId="55" borderId="117" xfId="236" applyNumberFormat="1" applyFont="1" applyFill="1" applyBorder="1" applyAlignment="1" applyProtection="1">
      <alignment horizontal="right"/>
      <protection locked="0"/>
    </xf>
    <xf numFmtId="0" fontId="113" fillId="55" borderId="0" xfId="236" applyFont="1" applyFill="1" applyBorder="1" applyAlignment="1" applyProtection="1">
      <alignment horizontal="center"/>
      <protection locked="0"/>
    </xf>
    <xf numFmtId="0" fontId="113" fillId="55" borderId="117" xfId="236" applyFont="1" applyFill="1" applyBorder="1" applyAlignment="1" applyProtection="1">
      <alignment horizontal="center" vertical="center" wrapText="1"/>
      <protection locked="0"/>
    </xf>
    <xf numFmtId="204" fontId="113" fillId="55" borderId="117" xfId="236" applyNumberFormat="1" applyFont="1" applyFill="1" applyBorder="1" applyAlignment="1" applyProtection="1">
      <alignment horizontal="right" vertical="center" wrapText="1"/>
      <protection locked="0"/>
    </xf>
    <xf numFmtId="0" fontId="113" fillId="55" borderId="0" xfId="236" applyFont="1" applyFill="1" applyBorder="1" applyAlignment="1" applyProtection="1">
      <alignment horizontal="center" vertical="center" wrapText="1"/>
      <protection locked="0"/>
    </xf>
    <xf numFmtId="10" fontId="113" fillId="55" borderId="117" xfId="176" applyNumberFormat="1" applyFont="1" applyFill="1" applyBorder="1" applyAlignment="1" applyProtection="1">
      <alignment/>
      <protection locked="0"/>
    </xf>
    <xf numFmtId="0" fontId="113" fillId="55" borderId="0" xfId="236" applyFont="1" applyFill="1" applyBorder="1" applyProtection="1">
      <alignment/>
      <protection locked="0"/>
    </xf>
    <xf numFmtId="204" fontId="117" fillId="55" borderId="117" xfId="236" applyNumberFormat="1" applyFont="1" applyFill="1" applyBorder="1" applyAlignment="1" applyProtection="1">
      <alignment horizontal="right"/>
      <protection locked="0"/>
    </xf>
    <xf numFmtId="10" fontId="114" fillId="55" borderId="117" xfId="176" applyNumberFormat="1" applyFont="1" applyFill="1" applyBorder="1" applyAlignment="1" applyProtection="1">
      <alignment horizontal="right" vertical="top"/>
      <protection locked="0"/>
    </xf>
    <xf numFmtId="10" fontId="114" fillId="60" borderId="117" xfId="176" applyNumberFormat="1" applyFont="1" applyFill="1" applyBorder="1" applyAlignment="1" applyProtection="1">
      <alignment horizontal="right" vertical="top"/>
      <protection locked="0"/>
    </xf>
    <xf numFmtId="204" fontId="113" fillId="58" borderId="117" xfId="236" applyNumberFormat="1" applyFont="1" applyFill="1" applyBorder="1" applyAlignment="1" applyProtection="1">
      <alignment horizontal="right"/>
      <protection locked="0"/>
    </xf>
    <xf numFmtId="0" fontId="113" fillId="58" borderId="0" xfId="236" applyFont="1" applyFill="1" applyBorder="1" applyAlignment="1" applyProtection="1">
      <alignment horizontal="center"/>
      <protection locked="0"/>
    </xf>
    <xf numFmtId="10" fontId="114" fillId="58" borderId="117" xfId="176" applyNumberFormat="1" applyFont="1" applyFill="1" applyBorder="1" applyAlignment="1" applyProtection="1">
      <alignment horizontal="right" vertical="top"/>
      <protection locked="0"/>
    </xf>
    <xf numFmtId="10" fontId="114" fillId="59" borderId="121" xfId="176" applyNumberFormat="1" applyFont="1" applyFill="1" applyBorder="1" applyAlignment="1" applyProtection="1">
      <alignment horizontal="right" vertical="top"/>
      <protection locked="0"/>
    </xf>
    <xf numFmtId="204" fontId="113" fillId="55" borderId="121" xfId="236" applyNumberFormat="1" applyFont="1" applyFill="1" applyBorder="1" applyAlignment="1" applyProtection="1">
      <alignment horizontal="right"/>
      <protection locked="0"/>
    </xf>
    <xf numFmtId="0" fontId="113" fillId="55" borderId="49" xfId="236" applyFont="1" applyFill="1" applyBorder="1" applyAlignment="1" applyProtection="1">
      <alignment horizontal="center"/>
      <protection locked="0"/>
    </xf>
    <xf numFmtId="0" fontId="117" fillId="55" borderId="49" xfId="236" applyFont="1" applyFill="1" applyBorder="1" applyAlignment="1" applyProtection="1">
      <alignment horizontal="center"/>
      <protection/>
    </xf>
    <xf numFmtId="204" fontId="117" fillId="55" borderId="49" xfId="236" applyNumberFormat="1" applyFont="1" applyFill="1" applyBorder="1" applyAlignment="1" applyProtection="1">
      <alignment horizontal="right"/>
      <protection/>
    </xf>
    <xf numFmtId="204" fontId="117" fillId="55" borderId="29" xfId="236" applyNumberFormat="1" applyFont="1" applyFill="1" applyBorder="1" applyAlignment="1" applyProtection="1">
      <alignment horizontal="right"/>
      <protection/>
    </xf>
    <xf numFmtId="204" fontId="113" fillId="55" borderId="112" xfId="236" applyNumberFormat="1" applyFont="1" applyFill="1" applyBorder="1" applyAlignment="1" applyProtection="1">
      <alignment horizontal="center" vertical="center" wrapText="1"/>
      <protection locked="0"/>
    </xf>
    <xf numFmtId="204" fontId="114" fillId="59" borderId="117" xfId="250" applyNumberFormat="1" applyFont="1" applyFill="1" applyBorder="1" applyAlignment="1" applyProtection="1">
      <alignment horizontal="right" vertical="top"/>
      <protection locked="0"/>
    </xf>
    <xf numFmtId="0" fontId="113" fillId="55" borderId="117" xfId="236" applyFont="1" applyFill="1" applyBorder="1" applyProtection="1">
      <alignment/>
      <protection locked="0"/>
    </xf>
    <xf numFmtId="0" fontId="113" fillId="55" borderId="117" xfId="236" applyFont="1" applyFill="1" applyBorder="1" applyAlignment="1" applyProtection="1">
      <alignment horizontal="center"/>
      <protection locked="0"/>
    </xf>
    <xf numFmtId="204" fontId="114" fillId="55" borderId="117" xfId="250" applyNumberFormat="1" applyFont="1" applyFill="1" applyBorder="1" applyAlignment="1" applyProtection="1">
      <alignment horizontal="right" vertical="top"/>
      <protection locked="0"/>
    </xf>
    <xf numFmtId="204" fontId="114" fillId="60" borderId="117" xfId="250" applyNumberFormat="1" applyFont="1" applyFill="1" applyBorder="1" applyAlignment="1" applyProtection="1">
      <alignment horizontal="right" vertical="top"/>
      <protection locked="0"/>
    </xf>
    <xf numFmtId="204" fontId="114" fillId="58" borderId="117" xfId="250" applyNumberFormat="1" applyFont="1" applyFill="1" applyBorder="1" applyAlignment="1" applyProtection="1">
      <alignment horizontal="right" vertical="top"/>
      <protection locked="0"/>
    </xf>
    <xf numFmtId="204" fontId="114" fillId="59" borderId="121" xfId="250" applyNumberFormat="1" applyFont="1" applyFill="1" applyBorder="1" applyAlignment="1" applyProtection="1">
      <alignment horizontal="right" vertical="top"/>
      <protection locked="0"/>
    </xf>
    <xf numFmtId="0" fontId="117" fillId="55" borderId="49" xfId="236" applyFont="1" applyFill="1" applyBorder="1" applyAlignment="1" applyProtection="1">
      <alignment horizontal="center"/>
      <protection locked="0"/>
    </xf>
    <xf numFmtId="204" fontId="117" fillId="55" borderId="49" xfId="236" applyNumberFormat="1" applyFont="1" applyFill="1" applyBorder="1" applyAlignment="1" applyProtection="1">
      <alignment horizontal="right"/>
      <protection locked="0"/>
    </xf>
    <xf numFmtId="204" fontId="117" fillId="55" borderId="29" xfId="236" applyNumberFormat="1" applyFont="1" applyFill="1" applyBorder="1" applyAlignment="1" applyProtection="1">
      <alignment horizontal="right"/>
      <protection locked="0"/>
    </xf>
    <xf numFmtId="0" fontId="113" fillId="55" borderId="0" xfId="236" applyFont="1" applyFill="1" applyProtection="1">
      <alignment/>
      <protection locked="0"/>
    </xf>
    <xf numFmtId="204" fontId="113" fillId="55" borderId="112" xfId="236" applyNumberFormat="1" applyFont="1" applyFill="1" applyBorder="1" applyAlignment="1" applyProtection="1">
      <alignment horizontal="right" vertical="center" wrapText="1"/>
      <protection locked="0"/>
    </xf>
    <xf numFmtId="204" fontId="117" fillId="55" borderId="117" xfId="236" applyNumberFormat="1" applyFont="1" applyFill="1" applyBorder="1" applyProtection="1">
      <alignment/>
      <protection locked="0"/>
    </xf>
    <xf numFmtId="0" fontId="118" fillId="0" borderId="0" xfId="0" applyFont="1" applyAlignment="1">
      <alignment/>
    </xf>
    <xf numFmtId="181" fontId="2" fillId="59" borderId="32" xfId="250" applyNumberFormat="1" applyFont="1" applyFill="1" applyBorder="1" applyAlignment="1" applyProtection="1">
      <alignment/>
      <protection locked="0"/>
    </xf>
    <xf numFmtId="181" fontId="113" fillId="59" borderId="32" xfId="250" applyNumberFormat="1" applyFont="1" applyFill="1" applyBorder="1" applyAlignment="1" applyProtection="1">
      <alignment/>
      <protection locked="0"/>
    </xf>
    <xf numFmtId="181" fontId="113" fillId="59" borderId="33" xfId="250" applyNumberFormat="1" applyFont="1" applyFill="1" applyBorder="1" applyAlignment="1" applyProtection="1">
      <alignment/>
      <protection locked="0"/>
    </xf>
    <xf numFmtId="0" fontId="119" fillId="0" borderId="33" xfId="227" applyFont="1" applyFill="1" applyBorder="1" applyProtection="1">
      <alignment/>
      <protection locked="0"/>
    </xf>
    <xf numFmtId="0" fontId="120" fillId="0" borderId="43" xfId="227" applyFont="1" applyFill="1" applyBorder="1" applyProtection="1">
      <alignment/>
      <protection locked="0"/>
    </xf>
    <xf numFmtId="0" fontId="115" fillId="0" borderId="33" xfId="227" applyFont="1" applyFill="1" applyBorder="1" applyAlignment="1" applyProtection="1">
      <alignment horizontal="right"/>
      <protection locked="0"/>
    </xf>
    <xf numFmtId="0" fontId="113" fillId="55" borderId="22" xfId="236" applyFont="1" applyFill="1" applyBorder="1" applyProtection="1">
      <alignment/>
      <protection/>
    </xf>
    <xf numFmtId="0" fontId="113" fillId="55" borderId="0" xfId="236" applyFont="1" applyFill="1" applyBorder="1" applyProtection="1">
      <alignment/>
      <protection/>
    </xf>
    <xf numFmtId="204" fontId="114" fillId="59" borderId="116" xfId="250" applyNumberFormat="1" applyFont="1" applyFill="1" applyBorder="1" applyAlignment="1" applyProtection="1">
      <alignment horizontal="right" vertical="top"/>
      <protection locked="0"/>
    </xf>
    <xf numFmtId="10" fontId="114" fillId="59" borderId="118" xfId="176" applyNumberFormat="1" applyFont="1" applyFill="1" applyBorder="1" applyAlignment="1" applyProtection="1">
      <alignment horizontal="right" vertical="top"/>
      <protection locked="0"/>
    </xf>
    <xf numFmtId="204" fontId="113" fillId="55" borderId="117" xfId="236" applyNumberFormat="1" applyFont="1" applyFill="1" applyBorder="1" applyProtection="1">
      <alignment/>
      <protection locked="0"/>
    </xf>
    <xf numFmtId="204" fontId="114" fillId="59" borderId="118" xfId="250" applyNumberFormat="1" applyFont="1" applyFill="1" applyBorder="1" applyAlignment="1" applyProtection="1">
      <alignment horizontal="right" vertical="top"/>
      <protection locked="0"/>
    </xf>
    <xf numFmtId="0" fontId="113" fillId="55" borderId="31" xfId="236" applyFont="1" applyFill="1" applyBorder="1" applyAlignment="1" applyProtection="1">
      <alignment horizontal="center"/>
      <protection locked="0"/>
    </xf>
    <xf numFmtId="0" fontId="121" fillId="0" borderId="33" xfId="227" applyFont="1" applyFill="1" applyBorder="1" applyProtection="1">
      <alignment/>
      <protection locked="0"/>
    </xf>
    <xf numFmtId="173" fontId="113" fillId="0" borderId="33" xfId="227" applyNumberFormat="1" applyFont="1" applyFill="1" applyBorder="1" applyAlignment="1" applyProtection="1">
      <alignment horizontal="right"/>
      <protection locked="0"/>
    </xf>
    <xf numFmtId="3" fontId="114" fillId="55" borderId="34" xfId="250" applyNumberFormat="1" applyFont="1" applyFill="1" applyBorder="1" applyAlignment="1" applyProtection="1">
      <alignment horizontal="right"/>
      <protection locked="0"/>
    </xf>
    <xf numFmtId="0" fontId="113" fillId="0" borderId="34" xfId="227" applyFont="1" applyFill="1" applyBorder="1" applyAlignment="1" applyProtection="1">
      <alignment horizontal="right" vertical="center" wrapText="1"/>
      <protection/>
    </xf>
    <xf numFmtId="0" fontId="53" fillId="0" borderId="33" xfId="227" applyFont="1" applyFill="1" applyBorder="1" applyAlignment="1" applyProtection="1">
      <alignment vertical="top"/>
      <protection/>
    </xf>
    <xf numFmtId="173" fontId="113" fillId="55" borderId="33" xfId="227" applyNumberFormat="1" applyFont="1" applyFill="1" applyBorder="1" applyAlignment="1" applyProtection="1">
      <alignment horizontal="right"/>
      <protection/>
    </xf>
    <xf numFmtId="0" fontId="53" fillId="0" borderId="33" xfId="227" applyFont="1" applyFill="1" applyBorder="1" applyAlignment="1" applyProtection="1">
      <alignment vertical="top"/>
      <protection locked="0"/>
    </xf>
    <xf numFmtId="0" fontId="3" fillId="55" borderId="176" xfId="15" applyFont="1" applyFill="1" applyBorder="1" applyAlignment="1" applyProtection="1">
      <alignment horizontal="left"/>
      <protection/>
    </xf>
    <xf numFmtId="0" fontId="3" fillId="55" borderId="55" xfId="15" applyFont="1" applyFill="1" applyBorder="1" applyAlignment="1" applyProtection="1">
      <alignment horizontal="left"/>
      <protection/>
    </xf>
    <xf numFmtId="0" fontId="3" fillId="55" borderId="177" xfId="15" applyFont="1" applyFill="1" applyBorder="1" applyAlignment="1" applyProtection="1">
      <alignment horizontal="left"/>
      <protection/>
    </xf>
    <xf numFmtId="0" fontId="3" fillId="56" borderId="27" xfId="250" applyNumberFormat="1" applyFont="1" applyFill="1" applyBorder="1" applyAlignment="1" applyProtection="1">
      <alignment horizontal="center"/>
      <protection/>
    </xf>
    <xf numFmtId="0" fontId="3" fillId="56" borderId="29" xfId="250" applyNumberFormat="1" applyFont="1" applyFill="1" applyBorder="1" applyAlignment="1" applyProtection="1">
      <alignment horizontal="center"/>
      <protection/>
    </xf>
    <xf numFmtId="0" fontId="3" fillId="56" borderId="46" xfId="250" applyNumberFormat="1" applyFont="1" applyFill="1" applyBorder="1" applyAlignment="1" applyProtection="1">
      <alignment horizontal="center"/>
      <protection/>
    </xf>
    <xf numFmtId="0" fontId="102" fillId="55" borderId="27" xfId="0" applyFont="1" applyFill="1" applyBorder="1" applyAlignment="1">
      <alignment horizontal="center"/>
    </xf>
    <xf numFmtId="0" fontId="102" fillId="55" borderId="29" xfId="0" applyFont="1" applyFill="1" applyBorder="1" applyAlignment="1">
      <alignment horizontal="center"/>
    </xf>
    <xf numFmtId="0" fontId="102" fillId="55" borderId="46" xfId="0" applyFont="1" applyFill="1" applyBorder="1" applyAlignment="1">
      <alignment horizontal="center"/>
    </xf>
    <xf numFmtId="0" fontId="3" fillId="55" borderId="27" xfId="0" applyFont="1" applyFill="1" applyBorder="1" applyAlignment="1">
      <alignment horizontal="center"/>
    </xf>
    <xf numFmtId="0" fontId="3" fillId="55" borderId="29" xfId="0" applyFont="1" applyFill="1" applyBorder="1" applyAlignment="1">
      <alignment horizontal="center"/>
    </xf>
    <xf numFmtId="0" fontId="3" fillId="55" borderId="46" xfId="0" applyFont="1" applyFill="1" applyBorder="1" applyAlignment="1">
      <alignment horizontal="center"/>
    </xf>
    <xf numFmtId="0" fontId="0" fillId="55" borderId="176" xfId="0" applyFill="1" applyBorder="1" applyAlignment="1">
      <alignment horizontal="left"/>
    </xf>
    <xf numFmtId="0" fontId="0" fillId="55" borderId="55" xfId="0" applyFill="1" applyBorder="1" applyAlignment="1">
      <alignment horizontal="left"/>
    </xf>
    <xf numFmtId="0" fontId="0" fillId="55" borderId="177" xfId="0" applyFill="1" applyBorder="1" applyAlignment="1">
      <alignment horizontal="left"/>
    </xf>
    <xf numFmtId="0" fontId="0" fillId="55" borderId="176" xfId="0" applyFill="1" applyBorder="1" applyAlignment="1">
      <alignment horizontal="center"/>
    </xf>
    <xf numFmtId="0" fontId="0" fillId="55" borderId="55" xfId="0" applyFill="1" applyBorder="1" applyAlignment="1">
      <alignment horizontal="center"/>
    </xf>
    <xf numFmtId="0" fontId="0" fillId="55" borderId="177" xfId="0" applyFill="1" applyBorder="1" applyAlignment="1">
      <alignment horizontal="center"/>
    </xf>
    <xf numFmtId="0" fontId="107" fillId="55" borderId="176" xfId="0" applyFont="1" applyFill="1" applyBorder="1" applyAlignment="1">
      <alignment horizontal="left" wrapText="1"/>
    </xf>
    <xf numFmtId="0" fontId="107" fillId="55" borderId="55" xfId="0" applyFont="1" applyFill="1" applyBorder="1" applyAlignment="1">
      <alignment horizontal="left" wrapText="1"/>
    </xf>
    <xf numFmtId="0" fontId="107" fillId="55" borderId="177" xfId="0" applyFont="1" applyFill="1" applyBorder="1" applyAlignment="1">
      <alignment horizontal="left" wrapText="1"/>
    </xf>
    <xf numFmtId="0" fontId="6" fillId="0" borderId="33" xfId="227" applyFont="1" applyFill="1" applyBorder="1" applyAlignment="1" applyProtection="1">
      <alignment horizontal="left" vertical="center" wrapText="1"/>
      <protection/>
    </xf>
    <xf numFmtId="0" fontId="6" fillId="0" borderId="34" xfId="227" applyFont="1" applyFill="1" applyBorder="1" applyAlignment="1" applyProtection="1">
      <alignment horizontal="left" vertical="center" wrapText="1"/>
      <protection/>
    </xf>
    <xf numFmtId="0" fontId="2" fillId="0" borderId="33" xfId="227" applyFont="1" applyFill="1" applyBorder="1" applyAlignment="1" applyProtection="1">
      <alignment horizontal="left" vertical="center" wrapText="1"/>
      <protection/>
    </xf>
    <xf numFmtId="0" fontId="2" fillId="0" borderId="34" xfId="227" applyFont="1" applyFill="1" applyBorder="1" applyAlignment="1" applyProtection="1">
      <alignment horizontal="left" vertical="center" wrapText="1"/>
      <protection/>
    </xf>
    <xf numFmtId="0" fontId="43" fillId="0" borderId="33" xfId="227" applyFont="1" applyFill="1" applyBorder="1" applyAlignment="1" applyProtection="1">
      <alignment horizontal="left" wrapText="1"/>
      <protection/>
    </xf>
    <xf numFmtId="0" fontId="43" fillId="0" borderId="34" xfId="227" applyFont="1" applyFill="1" applyBorder="1" applyAlignment="1" applyProtection="1">
      <alignment horizontal="left" wrapText="1"/>
      <protection/>
    </xf>
    <xf numFmtId="0" fontId="36" fillId="55" borderId="27" xfId="239" applyFont="1" applyFill="1" applyBorder="1" applyAlignment="1" applyProtection="1">
      <alignment horizontal="center"/>
      <protection/>
    </xf>
    <xf numFmtId="0" fontId="36" fillId="55" borderId="29" xfId="239" applyFont="1" applyFill="1" applyBorder="1" applyAlignment="1" applyProtection="1">
      <alignment horizontal="center"/>
      <protection/>
    </xf>
    <xf numFmtId="0" fontId="36" fillId="55" borderId="46" xfId="239" applyFont="1" applyFill="1" applyBorder="1" applyAlignment="1" applyProtection="1">
      <alignment horizontal="center"/>
      <protection/>
    </xf>
    <xf numFmtId="0" fontId="38" fillId="55" borderId="27" xfId="239" applyFont="1" applyFill="1" applyBorder="1" applyAlignment="1" applyProtection="1">
      <alignment horizontal="center"/>
      <protection/>
    </xf>
    <xf numFmtId="0" fontId="38" fillId="55" borderId="29" xfId="239" applyFont="1" applyFill="1" applyBorder="1" applyAlignment="1" applyProtection="1">
      <alignment horizontal="center"/>
      <protection/>
    </xf>
    <xf numFmtId="0" fontId="38" fillId="55" borderId="46" xfId="239" applyFont="1" applyFill="1" applyBorder="1" applyAlignment="1" applyProtection="1">
      <alignment horizontal="center"/>
      <protection/>
    </xf>
    <xf numFmtId="0" fontId="121" fillId="55" borderId="33" xfId="227" applyFont="1" applyFill="1" applyBorder="1" applyAlignment="1" applyProtection="1">
      <alignment horizontal="left" wrapText="1"/>
      <protection locked="0"/>
    </xf>
    <xf numFmtId="0" fontId="121" fillId="55" borderId="34" xfId="227" applyFont="1" applyFill="1" applyBorder="1" applyAlignment="1" applyProtection="1">
      <alignment horizontal="left" wrapText="1"/>
      <protection locked="0"/>
    </xf>
    <xf numFmtId="0" fontId="121" fillId="0" borderId="33" xfId="227" applyFont="1" applyFill="1" applyBorder="1" applyAlignment="1" applyProtection="1">
      <alignment horizontal="left" vertical="top" wrapText="1"/>
      <protection locked="0"/>
    </xf>
    <xf numFmtId="0" fontId="121" fillId="0" borderId="34" xfId="227" applyFont="1" applyFill="1" applyBorder="1" applyAlignment="1" applyProtection="1">
      <alignment horizontal="left" vertical="top" wrapText="1"/>
      <protection locked="0"/>
    </xf>
    <xf numFmtId="0" fontId="36" fillId="55" borderId="22" xfId="0" applyFont="1" applyFill="1" applyBorder="1" applyAlignment="1" applyProtection="1">
      <alignment horizontal="center"/>
      <protection/>
    </xf>
    <xf numFmtId="0" fontId="36" fillId="55" borderId="0" xfId="0" applyFont="1" applyFill="1" applyBorder="1" applyAlignment="1" applyProtection="1">
      <alignment horizontal="center"/>
      <protection/>
    </xf>
    <xf numFmtId="0" fontId="36" fillId="55" borderId="31" xfId="0" applyFont="1" applyFill="1" applyBorder="1" applyAlignment="1" applyProtection="1">
      <alignment horizontal="center"/>
      <protection/>
    </xf>
    <xf numFmtId="0" fontId="3" fillId="55" borderId="55" xfId="0" applyFont="1" applyFill="1" applyBorder="1" applyAlignment="1" applyProtection="1">
      <alignment horizontal="left" vertical="center" wrapText="1"/>
      <protection/>
    </xf>
    <xf numFmtId="0" fontId="3" fillId="55" borderId="159" xfId="0" applyFont="1" applyFill="1" applyBorder="1" applyAlignment="1" applyProtection="1">
      <alignment horizontal="left" vertical="center" wrapText="1"/>
      <protection/>
    </xf>
    <xf numFmtId="0" fontId="3" fillId="55" borderId="27" xfId="0" applyFont="1" applyFill="1" applyBorder="1" applyAlignment="1" applyProtection="1">
      <alignment horizontal="center" vertical="center"/>
      <protection/>
    </xf>
    <xf numFmtId="0" fontId="3" fillId="55" borderId="46" xfId="0" applyFont="1" applyFill="1" applyBorder="1" applyAlignment="1" applyProtection="1">
      <alignment horizontal="center" vertical="center"/>
      <protection/>
    </xf>
    <xf numFmtId="0" fontId="3" fillId="55" borderId="24" xfId="0" applyNumberFormat="1" applyFont="1" applyFill="1" applyBorder="1" applyAlignment="1" applyProtection="1">
      <alignment horizontal="center" vertical="center"/>
      <protection/>
    </xf>
    <xf numFmtId="0" fontId="3" fillId="55" borderId="25" xfId="0" applyNumberFormat="1" applyFont="1" applyFill="1" applyBorder="1" applyAlignment="1" applyProtection="1">
      <alignment horizontal="center" vertical="center"/>
      <protection/>
    </xf>
    <xf numFmtId="0" fontId="3" fillId="55" borderId="26" xfId="0" applyNumberFormat="1" applyFont="1" applyFill="1" applyBorder="1" applyAlignment="1" applyProtection="1">
      <alignment horizontal="center" vertical="center"/>
      <protection/>
    </xf>
    <xf numFmtId="0" fontId="3" fillId="55" borderId="48" xfId="0" applyNumberFormat="1" applyFont="1" applyFill="1" applyBorder="1" applyAlignment="1" applyProtection="1">
      <alignment horizontal="center" vertical="center"/>
      <protection/>
    </xf>
    <xf numFmtId="0" fontId="3" fillId="55" borderId="49" xfId="0" applyNumberFormat="1" applyFont="1" applyFill="1" applyBorder="1" applyAlignment="1" applyProtection="1">
      <alignment horizontal="center" vertical="center"/>
      <protection/>
    </xf>
    <xf numFmtId="0" fontId="3" fillId="55" borderId="50" xfId="0" applyNumberFormat="1" applyFont="1" applyFill="1" applyBorder="1" applyAlignment="1" applyProtection="1">
      <alignment horizontal="center" vertical="center"/>
      <protection/>
    </xf>
    <xf numFmtId="0" fontId="3" fillId="55" borderId="29" xfId="0" applyFont="1" applyFill="1" applyBorder="1" applyAlignment="1" applyProtection="1">
      <alignment horizontal="center" vertical="center"/>
      <protection/>
    </xf>
    <xf numFmtId="10" fontId="3" fillId="55" borderId="24" xfId="0" applyNumberFormat="1" applyFont="1" applyFill="1" applyBorder="1" applyAlignment="1" applyProtection="1">
      <alignment horizontal="center" vertical="center"/>
      <protection/>
    </xf>
    <xf numFmtId="10" fontId="3" fillId="55" borderId="25" xfId="0" applyNumberFormat="1" applyFont="1" applyFill="1" applyBorder="1" applyAlignment="1" applyProtection="1">
      <alignment horizontal="center" vertical="center"/>
      <protection/>
    </xf>
    <xf numFmtId="10" fontId="3" fillId="55" borderId="26" xfId="0" applyNumberFormat="1" applyFont="1" applyFill="1" applyBorder="1" applyAlignment="1" applyProtection="1">
      <alignment horizontal="center" vertical="center"/>
      <protection/>
    </xf>
    <xf numFmtId="10" fontId="3" fillId="55" borderId="48" xfId="0" applyNumberFormat="1" applyFont="1" applyFill="1" applyBorder="1" applyAlignment="1" applyProtection="1">
      <alignment horizontal="center" vertical="center"/>
      <protection/>
    </xf>
    <xf numFmtId="10" fontId="3" fillId="55" borderId="49" xfId="0" applyNumberFormat="1" applyFont="1" applyFill="1" applyBorder="1" applyAlignment="1" applyProtection="1">
      <alignment horizontal="center" vertical="center"/>
      <protection/>
    </xf>
    <xf numFmtId="10" fontId="3" fillId="55" borderId="50" xfId="0" applyNumberFormat="1" applyFont="1" applyFill="1" applyBorder="1" applyAlignment="1" applyProtection="1">
      <alignment horizontal="center" vertical="center"/>
      <protection/>
    </xf>
    <xf numFmtId="10" fontId="3" fillId="55" borderId="24" xfId="0" applyNumberFormat="1" applyFont="1" applyFill="1" applyBorder="1" applyAlignment="1" applyProtection="1" quotePrefix="1">
      <alignment horizontal="center" vertical="center"/>
      <protection/>
    </xf>
    <xf numFmtId="10" fontId="3" fillId="55" borderId="25" xfId="0" applyNumberFormat="1" applyFont="1" applyFill="1" applyBorder="1" applyAlignment="1" applyProtection="1" quotePrefix="1">
      <alignment horizontal="center" vertical="center"/>
      <protection/>
    </xf>
    <xf numFmtId="10" fontId="3" fillId="55" borderId="26" xfId="0" applyNumberFormat="1" applyFont="1" applyFill="1" applyBorder="1" applyAlignment="1" applyProtection="1" quotePrefix="1">
      <alignment horizontal="center" vertical="center"/>
      <protection/>
    </xf>
    <xf numFmtId="10" fontId="3" fillId="55" borderId="48" xfId="0" applyNumberFormat="1" applyFont="1" applyFill="1" applyBorder="1" applyAlignment="1" applyProtection="1" quotePrefix="1">
      <alignment horizontal="center" vertical="center"/>
      <protection/>
    </xf>
    <xf numFmtId="10" fontId="3" fillId="55" borderId="49" xfId="0" applyNumberFormat="1" applyFont="1" applyFill="1" applyBorder="1" applyAlignment="1" applyProtection="1" quotePrefix="1">
      <alignment horizontal="center" vertical="center"/>
      <protection/>
    </xf>
    <xf numFmtId="10" fontId="3" fillId="55" borderId="50" xfId="0" applyNumberFormat="1" applyFont="1" applyFill="1" applyBorder="1" applyAlignment="1" applyProtection="1" quotePrefix="1">
      <alignment horizontal="center" vertical="center"/>
      <protection/>
    </xf>
    <xf numFmtId="0" fontId="36" fillId="0" borderId="24" xfId="227" applyFont="1" applyFill="1" applyBorder="1" applyAlignment="1" applyProtection="1">
      <alignment horizontal="center" vertical="center" wrapText="1"/>
      <protection locked="0"/>
    </xf>
    <xf numFmtId="0" fontId="36" fillId="0" borderId="25" xfId="227" applyFont="1" applyFill="1" applyBorder="1" applyAlignment="1" applyProtection="1">
      <alignment horizontal="center" vertical="center" wrapText="1"/>
      <protection locked="0"/>
    </xf>
    <xf numFmtId="0" fontId="36" fillId="0" borderId="26" xfId="227" applyFont="1" applyFill="1" applyBorder="1" applyAlignment="1" applyProtection="1">
      <alignment horizontal="center" vertical="center" wrapText="1"/>
      <protection locked="0"/>
    </xf>
    <xf numFmtId="0" fontId="36" fillId="0" borderId="48" xfId="227" applyFont="1" applyFill="1" applyBorder="1" applyAlignment="1" applyProtection="1">
      <alignment horizontal="center" vertical="center" wrapText="1"/>
      <protection locked="0"/>
    </xf>
    <xf numFmtId="0" fontId="36" fillId="0" borderId="49" xfId="227" applyFont="1" applyFill="1" applyBorder="1" applyAlignment="1" applyProtection="1">
      <alignment horizontal="center" vertical="center" wrapText="1"/>
      <protection locked="0"/>
    </xf>
    <xf numFmtId="0" fontId="36" fillId="0" borderId="50" xfId="227" applyFont="1" applyFill="1" applyBorder="1" applyAlignment="1" applyProtection="1">
      <alignment horizontal="center" vertical="center" wrapText="1"/>
      <protection locked="0"/>
    </xf>
    <xf numFmtId="0" fontId="36" fillId="0" borderId="24" xfId="227" applyFont="1" applyFill="1" applyBorder="1" applyAlignment="1" applyProtection="1">
      <alignment horizontal="center" vertical="center"/>
      <protection locked="0"/>
    </xf>
    <xf numFmtId="0" fontId="36" fillId="0" borderId="25" xfId="227" applyFont="1" applyFill="1" applyBorder="1" applyAlignment="1" applyProtection="1">
      <alignment horizontal="center" vertical="center"/>
      <protection locked="0"/>
    </xf>
    <xf numFmtId="0" fontId="36" fillId="0" borderId="26" xfId="227" applyFont="1" applyFill="1" applyBorder="1" applyAlignment="1" applyProtection="1">
      <alignment horizontal="center" vertical="center"/>
      <protection locked="0"/>
    </xf>
    <xf numFmtId="0" fontId="36" fillId="0" borderId="48" xfId="227" applyFont="1" applyFill="1" applyBorder="1" applyAlignment="1" applyProtection="1">
      <alignment horizontal="center" vertical="center"/>
      <protection locked="0"/>
    </xf>
    <xf numFmtId="0" fontId="36" fillId="0" borderId="49" xfId="227" applyFont="1" applyFill="1" applyBorder="1" applyAlignment="1" applyProtection="1">
      <alignment horizontal="center" vertical="center"/>
      <protection locked="0"/>
    </xf>
    <xf numFmtId="0" fontId="36" fillId="0" borderId="50" xfId="227" applyFont="1" applyFill="1" applyBorder="1" applyAlignment="1" applyProtection="1">
      <alignment horizontal="center" vertical="center"/>
      <protection locked="0"/>
    </xf>
    <xf numFmtId="0" fontId="3" fillId="0" borderId="62" xfId="227" applyFont="1" applyFill="1" applyBorder="1" applyAlignment="1" applyProtection="1">
      <alignment horizontal="center" vertical="center"/>
      <protection locked="0"/>
    </xf>
    <xf numFmtId="0" fontId="3" fillId="0" borderId="29" xfId="227" applyFont="1" applyFill="1" applyBorder="1" applyAlignment="1" applyProtection="1">
      <alignment horizontal="center" vertical="center"/>
      <protection locked="0"/>
    </xf>
    <xf numFmtId="0" fontId="3" fillId="0" borderId="46" xfId="227" applyFont="1" applyFill="1" applyBorder="1" applyAlignment="1" applyProtection="1">
      <alignment horizontal="center" vertical="center"/>
      <protection locked="0"/>
    </xf>
    <xf numFmtId="0" fontId="38" fillId="55" borderId="27" xfId="239" applyFont="1" applyFill="1" applyBorder="1" applyAlignment="1" applyProtection="1">
      <alignment horizontal="center"/>
      <protection locked="0"/>
    </xf>
    <xf numFmtId="0" fontId="38" fillId="55" borderId="29" xfId="239" applyFont="1" applyFill="1" applyBorder="1" applyAlignment="1" applyProtection="1">
      <alignment horizontal="center"/>
      <protection locked="0"/>
    </xf>
    <xf numFmtId="0" fontId="38" fillId="55" borderId="46" xfId="239" applyFont="1" applyFill="1" applyBorder="1" applyAlignment="1" applyProtection="1">
      <alignment horizontal="center"/>
      <protection locked="0"/>
    </xf>
    <xf numFmtId="0" fontId="36" fillId="0" borderId="24" xfId="227" applyFont="1" applyFill="1" applyBorder="1" applyAlignment="1" applyProtection="1">
      <alignment horizontal="center" vertical="top" wrapText="1"/>
      <protection locked="0"/>
    </xf>
    <xf numFmtId="0" fontId="36" fillId="0" borderId="25" xfId="227" applyFont="1" applyFill="1" applyBorder="1" applyAlignment="1" applyProtection="1">
      <alignment horizontal="center" vertical="top" wrapText="1"/>
      <protection locked="0"/>
    </xf>
    <xf numFmtId="0" fontId="36" fillId="0" borderId="26" xfId="227" applyFont="1" applyFill="1" applyBorder="1" applyAlignment="1" applyProtection="1">
      <alignment horizontal="center" vertical="top" wrapText="1"/>
      <protection locked="0"/>
    </xf>
    <xf numFmtId="0" fontId="36" fillId="0" borderId="48" xfId="227" applyFont="1" applyFill="1" applyBorder="1" applyAlignment="1" applyProtection="1">
      <alignment horizontal="center" vertical="top" wrapText="1"/>
      <protection locked="0"/>
    </xf>
    <xf numFmtId="0" fontId="36" fillId="0" borderId="49" xfId="227" applyFont="1" applyFill="1" applyBorder="1" applyAlignment="1" applyProtection="1">
      <alignment horizontal="center" vertical="top" wrapText="1"/>
      <protection locked="0"/>
    </xf>
    <xf numFmtId="0" fontId="36" fillId="0" borderId="50" xfId="227" applyFont="1" applyFill="1" applyBorder="1" applyAlignment="1" applyProtection="1">
      <alignment horizontal="center" vertical="top" wrapText="1"/>
      <protection locked="0"/>
    </xf>
    <xf numFmtId="0" fontId="3" fillId="0" borderId="64" xfId="227" applyFont="1" applyFill="1" applyBorder="1" applyAlignment="1" applyProtection="1">
      <alignment horizontal="center" vertical="center"/>
      <protection locked="0"/>
    </xf>
    <xf numFmtId="0" fontId="3" fillId="0" borderId="30" xfId="227" applyFont="1" applyFill="1" applyBorder="1" applyAlignment="1" applyProtection="1">
      <alignment horizontal="center" vertical="center"/>
      <protection locked="0"/>
    </xf>
    <xf numFmtId="0" fontId="3" fillId="0" borderId="27" xfId="227" applyFont="1" applyFill="1" applyBorder="1" applyAlignment="1" applyProtection="1">
      <alignment horizontal="center" vertical="center"/>
      <protection locked="0"/>
    </xf>
    <xf numFmtId="0" fontId="34" fillId="55" borderId="27" xfId="239" applyFont="1" applyFill="1" applyBorder="1" applyAlignment="1" applyProtection="1">
      <alignment horizontal="center"/>
      <protection locked="0"/>
    </xf>
    <xf numFmtId="0" fontId="34" fillId="55" borderId="29" xfId="239" applyFont="1" applyFill="1" applyBorder="1" applyAlignment="1" applyProtection="1">
      <alignment horizontal="center"/>
      <protection locked="0"/>
    </xf>
    <xf numFmtId="0" fontId="34" fillId="55" borderId="46" xfId="239" applyFont="1" applyFill="1" applyBorder="1" applyAlignment="1" applyProtection="1">
      <alignment horizontal="center"/>
      <protection locked="0"/>
    </xf>
    <xf numFmtId="0" fontId="38" fillId="55" borderId="0" xfId="227" applyFont="1" applyFill="1" applyBorder="1" applyAlignment="1" applyProtection="1">
      <alignment horizontal="center" vertical="center"/>
      <protection/>
    </xf>
    <xf numFmtId="0" fontId="38" fillId="55" borderId="0" xfId="227" applyFont="1" applyFill="1" applyBorder="1" applyAlignment="1" applyProtection="1">
      <alignment horizontal="center"/>
      <protection/>
    </xf>
    <xf numFmtId="0" fontId="38" fillId="55" borderId="27" xfId="0" applyFont="1" applyFill="1" applyBorder="1" applyAlignment="1" applyProtection="1">
      <alignment horizontal="center" vertical="center" wrapText="1"/>
      <protection/>
    </xf>
    <xf numFmtId="0" fontId="38" fillId="55" borderId="29" xfId="0" applyFont="1" applyFill="1" applyBorder="1" applyAlignment="1" applyProtection="1">
      <alignment horizontal="center" vertical="center" wrapText="1"/>
      <protection/>
    </xf>
    <xf numFmtId="0" fontId="38" fillId="55" borderId="46" xfId="0" applyFont="1" applyFill="1" applyBorder="1" applyAlignment="1" applyProtection="1">
      <alignment horizontal="center" vertical="center" wrapText="1"/>
      <protection/>
    </xf>
    <xf numFmtId="0" fontId="38" fillId="55" borderId="24" xfId="227" applyFont="1" applyFill="1" applyBorder="1" applyAlignment="1" applyProtection="1">
      <alignment horizontal="center"/>
      <protection/>
    </xf>
    <xf numFmtId="0" fontId="38" fillId="55" borderId="25" xfId="227" applyFont="1" applyFill="1" applyBorder="1" applyAlignment="1" applyProtection="1">
      <alignment horizontal="center"/>
      <protection/>
    </xf>
    <xf numFmtId="0" fontId="38" fillId="55" borderId="26" xfId="227" applyFont="1" applyFill="1" applyBorder="1" applyAlignment="1" applyProtection="1">
      <alignment horizontal="center"/>
      <protection/>
    </xf>
    <xf numFmtId="0" fontId="38" fillId="55" borderId="27" xfId="227" applyFont="1" applyFill="1" applyBorder="1" applyAlignment="1" applyProtection="1">
      <alignment horizontal="center" vertical="center"/>
      <protection/>
    </xf>
    <xf numFmtId="0" fontId="38" fillId="55" borderId="29" xfId="227" applyFont="1" applyFill="1" applyBorder="1" applyAlignment="1" applyProtection="1">
      <alignment horizontal="center" vertical="center"/>
      <protection/>
    </xf>
    <xf numFmtId="0" fontId="38" fillId="55" borderId="46" xfId="227" applyFont="1" applyFill="1" applyBorder="1" applyAlignment="1" applyProtection="1">
      <alignment horizontal="center" vertical="center"/>
      <protection/>
    </xf>
    <xf numFmtId="0" fontId="38" fillId="55" borderId="123" xfId="227" applyFont="1" applyFill="1" applyBorder="1" applyAlignment="1" applyProtection="1">
      <alignment horizontal="center" wrapText="1"/>
      <protection/>
    </xf>
    <xf numFmtId="0" fontId="38" fillId="55" borderId="36" xfId="227" applyFont="1" applyFill="1" applyBorder="1" applyAlignment="1" applyProtection="1">
      <alignment horizontal="center" wrapText="1"/>
      <protection/>
    </xf>
    <xf numFmtId="0" fontId="38" fillId="55" borderId="105" xfId="227" applyFont="1" applyFill="1" applyBorder="1" applyAlignment="1" applyProtection="1">
      <alignment horizontal="center" wrapText="1"/>
      <protection/>
    </xf>
    <xf numFmtId="0" fontId="38" fillId="55" borderId="46" xfId="227" applyFont="1" applyFill="1" applyBorder="1" applyAlignment="1" applyProtection="1">
      <alignment horizontal="center"/>
      <protection/>
    </xf>
    <xf numFmtId="0" fontId="36" fillId="55" borderId="27" xfId="239" applyFont="1" applyFill="1" applyBorder="1" applyAlignment="1" applyProtection="1">
      <alignment horizontal="center" wrapText="1"/>
      <protection/>
    </xf>
    <xf numFmtId="0" fontId="36" fillId="55" borderId="29" xfId="239" applyFont="1" applyFill="1" applyBorder="1" applyAlignment="1" applyProtection="1">
      <alignment horizontal="center" wrapText="1"/>
      <protection/>
    </xf>
    <xf numFmtId="0" fontId="36" fillId="55" borderId="46" xfId="239" applyFont="1" applyFill="1" applyBorder="1" applyAlignment="1" applyProtection="1">
      <alignment horizontal="center" wrapText="1"/>
      <protection/>
    </xf>
    <xf numFmtId="0" fontId="122" fillId="0" borderId="24" xfId="227" applyFont="1" applyFill="1" applyBorder="1" applyAlignment="1" applyProtection="1">
      <alignment horizontal="center" vertical="center" wrapText="1"/>
      <protection locked="0"/>
    </xf>
    <xf numFmtId="0" fontId="122" fillId="0" borderId="25" xfId="227" applyFont="1" applyFill="1" applyBorder="1" applyAlignment="1" applyProtection="1">
      <alignment horizontal="center" vertical="center" wrapText="1"/>
      <protection locked="0"/>
    </xf>
    <xf numFmtId="0" fontId="122" fillId="0" borderId="26" xfId="227" applyFont="1" applyFill="1" applyBorder="1" applyAlignment="1" applyProtection="1">
      <alignment horizontal="center" vertical="center" wrapText="1"/>
      <protection locked="0"/>
    </xf>
    <xf numFmtId="0" fontId="122" fillId="0" borderId="48" xfId="227" applyFont="1" applyFill="1" applyBorder="1" applyAlignment="1" applyProtection="1">
      <alignment horizontal="center" vertical="center" wrapText="1"/>
      <protection locked="0"/>
    </xf>
    <xf numFmtId="0" fontId="122" fillId="0" borderId="49" xfId="227" applyFont="1" applyFill="1" applyBorder="1" applyAlignment="1" applyProtection="1">
      <alignment horizontal="center" vertical="center" wrapText="1"/>
      <protection locked="0"/>
    </xf>
    <xf numFmtId="0" fontId="122" fillId="0" borderId="50" xfId="227" applyFont="1" applyFill="1" applyBorder="1" applyAlignment="1" applyProtection="1">
      <alignment horizontal="center" vertical="center" wrapText="1"/>
      <protection locked="0"/>
    </xf>
    <xf numFmtId="0" fontId="117" fillId="0" borderId="64" xfId="227" applyFont="1" applyFill="1" applyBorder="1" applyAlignment="1" applyProtection="1">
      <alignment horizontal="center" vertical="center"/>
      <protection locked="0"/>
    </xf>
    <xf numFmtId="0" fontId="117" fillId="0" borderId="30" xfId="227" applyFont="1" applyFill="1" applyBorder="1" applyAlignment="1" applyProtection="1">
      <alignment horizontal="center" vertical="center"/>
      <protection locked="0"/>
    </xf>
    <xf numFmtId="0" fontId="117" fillId="0" borderId="29" xfId="227" applyFont="1" applyFill="1" applyBorder="1" applyAlignment="1" applyProtection="1">
      <alignment horizontal="center" vertical="center"/>
      <protection locked="0"/>
    </xf>
    <xf numFmtId="0" fontId="117" fillId="0" borderId="46" xfId="227" applyFont="1" applyFill="1" applyBorder="1" applyAlignment="1" applyProtection="1">
      <alignment horizontal="center" vertical="center"/>
      <protection locked="0"/>
    </xf>
    <xf numFmtId="0" fontId="36" fillId="55" borderId="27" xfId="224" applyFont="1" applyFill="1" applyBorder="1" applyAlignment="1" applyProtection="1">
      <alignment horizontal="center"/>
      <protection locked="0"/>
    </xf>
    <xf numFmtId="0" fontId="36" fillId="55" borderId="29" xfId="224" applyFont="1" applyFill="1" applyBorder="1" applyAlignment="1" applyProtection="1">
      <alignment horizontal="center"/>
      <protection locked="0"/>
    </xf>
    <xf numFmtId="0" fontId="36" fillId="55" borderId="46" xfId="224" applyFont="1" applyFill="1" applyBorder="1" applyAlignment="1" applyProtection="1">
      <alignment horizontal="center"/>
      <protection locked="0"/>
    </xf>
    <xf numFmtId="0" fontId="3" fillId="55" borderId="27" xfId="236" applyFont="1" applyFill="1" applyBorder="1" applyAlignment="1" applyProtection="1">
      <alignment horizontal="center"/>
      <protection/>
    </xf>
    <xf numFmtId="0" fontId="3" fillId="55" borderId="29" xfId="236" applyFont="1" applyFill="1" applyBorder="1" applyAlignment="1" applyProtection="1">
      <alignment horizontal="center"/>
      <protection/>
    </xf>
    <xf numFmtId="0" fontId="3" fillId="55" borderId="46" xfId="236" applyFont="1" applyFill="1" applyBorder="1" applyAlignment="1" applyProtection="1">
      <alignment horizontal="center"/>
      <protection/>
    </xf>
    <xf numFmtId="0" fontId="3" fillId="55" borderId="27" xfId="236" applyFont="1" applyFill="1" applyBorder="1" applyAlignment="1" applyProtection="1">
      <alignment horizontal="center" vertical="center"/>
      <protection/>
    </xf>
    <xf numFmtId="0" fontId="3" fillId="55" borderId="46" xfId="236" applyFont="1" applyFill="1" applyBorder="1" applyAlignment="1" applyProtection="1">
      <alignment horizontal="center" vertical="center"/>
      <protection/>
    </xf>
    <xf numFmtId="0" fontId="3" fillId="55" borderId="27" xfId="236" applyFont="1" applyFill="1" applyBorder="1" applyAlignment="1" applyProtection="1">
      <alignment horizontal="center"/>
      <protection locked="0"/>
    </xf>
    <xf numFmtId="0" fontId="3" fillId="55" borderId="29" xfId="236" applyFont="1" applyFill="1" applyBorder="1" applyAlignment="1" applyProtection="1">
      <alignment horizontal="center"/>
      <protection locked="0"/>
    </xf>
    <xf numFmtId="0" fontId="3" fillId="55" borderId="46" xfId="236" applyFont="1" applyFill="1" applyBorder="1" applyAlignment="1" applyProtection="1">
      <alignment horizontal="center"/>
      <protection locked="0"/>
    </xf>
    <xf numFmtId="0" fontId="36" fillId="55" borderId="61" xfId="237" applyFont="1" applyFill="1" applyBorder="1" applyAlignment="1" applyProtection="1">
      <alignment horizontal="center" vertical="center"/>
      <protection locked="0"/>
    </xf>
    <xf numFmtId="0" fontId="36" fillId="55" borderId="47" xfId="237" applyFont="1" applyFill="1" applyBorder="1" applyAlignment="1" applyProtection="1">
      <alignment horizontal="center" vertical="center"/>
      <protection locked="0"/>
    </xf>
    <xf numFmtId="0" fontId="3" fillId="55" borderId="33" xfId="237" applyFont="1" applyFill="1" applyBorder="1" applyAlignment="1" applyProtection="1">
      <alignment horizontal="left" wrapText="1"/>
      <protection locked="0"/>
    </xf>
    <xf numFmtId="0" fontId="3" fillId="55" borderId="34" xfId="237" applyFont="1" applyFill="1" applyBorder="1" applyAlignment="1" applyProtection="1">
      <alignment horizontal="left" wrapText="1"/>
      <protection locked="0"/>
    </xf>
    <xf numFmtId="0" fontId="3" fillId="55" borderId="27" xfId="0" applyFont="1" applyFill="1" applyBorder="1" applyAlignment="1" applyProtection="1">
      <alignment horizontal="center"/>
      <protection/>
    </xf>
    <xf numFmtId="0" fontId="3" fillId="55" borderId="29" xfId="0" applyFont="1" applyFill="1" applyBorder="1" applyAlignment="1" applyProtection="1">
      <alignment horizontal="center"/>
      <protection/>
    </xf>
    <xf numFmtId="0" fontId="3" fillId="55" borderId="46" xfId="0" applyFont="1" applyFill="1" applyBorder="1" applyAlignment="1" applyProtection="1">
      <alignment horizontal="center"/>
      <protection/>
    </xf>
    <xf numFmtId="0" fontId="34" fillId="55" borderId="27" xfId="239" applyFont="1" applyFill="1" applyBorder="1" applyAlignment="1" applyProtection="1">
      <alignment horizontal="center"/>
      <protection/>
    </xf>
    <xf numFmtId="0" fontId="34" fillId="55" borderId="29" xfId="239" applyFont="1" applyFill="1" applyBorder="1" applyAlignment="1" applyProtection="1">
      <alignment horizontal="center"/>
      <protection/>
    </xf>
    <xf numFmtId="0" fontId="34" fillId="55" borderId="46" xfId="239" applyFont="1" applyFill="1" applyBorder="1" applyAlignment="1" applyProtection="1">
      <alignment horizontal="center"/>
      <protection/>
    </xf>
    <xf numFmtId="0" fontId="36" fillId="55" borderId="24" xfId="224" applyFont="1" applyFill="1" applyBorder="1" applyAlignment="1" applyProtection="1">
      <alignment horizontal="center" vertical="center"/>
      <protection/>
    </xf>
    <xf numFmtId="0" fontId="36" fillId="55" borderId="25" xfId="224" applyFont="1" applyFill="1" applyBorder="1" applyAlignment="1" applyProtection="1">
      <alignment horizontal="center" vertical="center"/>
      <protection/>
    </xf>
    <xf numFmtId="0" fontId="36" fillId="55" borderId="26" xfId="224" applyFont="1" applyFill="1" applyBorder="1" applyAlignment="1" applyProtection="1">
      <alignment horizontal="center" vertical="center"/>
      <protection/>
    </xf>
    <xf numFmtId="0" fontId="36" fillId="55" borderId="22" xfId="224" applyFont="1" applyFill="1" applyBorder="1" applyAlignment="1" applyProtection="1">
      <alignment horizontal="center" vertical="center"/>
      <protection/>
    </xf>
    <xf numFmtId="0" fontId="36" fillId="55" borderId="0" xfId="224" applyFont="1" applyFill="1" applyBorder="1" applyAlignment="1" applyProtection="1">
      <alignment horizontal="center" vertical="center"/>
      <protection/>
    </xf>
    <xf numFmtId="0" fontId="36" fillId="55" borderId="31" xfId="224" applyFont="1" applyFill="1" applyBorder="1" applyAlignment="1" applyProtection="1">
      <alignment horizontal="center" vertical="center"/>
      <protection/>
    </xf>
    <xf numFmtId="0" fontId="36" fillId="55" borderId="48" xfId="224" applyFont="1" applyFill="1" applyBorder="1" applyAlignment="1" applyProtection="1">
      <alignment horizontal="center" vertical="center"/>
      <protection/>
    </xf>
    <xf numFmtId="0" fontId="36" fillId="55" borderId="49" xfId="224" applyFont="1" applyFill="1" applyBorder="1" applyAlignment="1" applyProtection="1">
      <alignment horizontal="center" vertical="center"/>
      <protection/>
    </xf>
    <xf numFmtId="0" fontId="36" fillId="55" borderId="50" xfId="224" applyFont="1" applyFill="1" applyBorder="1" applyAlignment="1" applyProtection="1">
      <alignment horizontal="center" vertical="center"/>
      <protection/>
    </xf>
    <xf numFmtId="0" fontId="3" fillId="55" borderId="27" xfId="224" applyFont="1" applyFill="1" applyBorder="1" applyAlignment="1" applyProtection="1">
      <alignment horizontal="center" vertical="center"/>
      <protection/>
    </xf>
    <xf numFmtId="0" fontId="3" fillId="55" borderId="29" xfId="224" applyFont="1" applyFill="1" applyBorder="1" applyAlignment="1" applyProtection="1">
      <alignment horizontal="center" vertical="center"/>
      <protection/>
    </xf>
    <xf numFmtId="0" fontId="3" fillId="55" borderId="46" xfId="224" applyFont="1" applyFill="1" applyBorder="1" applyAlignment="1" applyProtection="1">
      <alignment horizontal="center" vertical="center"/>
      <protection/>
    </xf>
    <xf numFmtId="0" fontId="3" fillId="55" borderId="24" xfId="224" applyFont="1" applyFill="1" applyBorder="1" applyAlignment="1" applyProtection="1">
      <alignment horizontal="center" vertical="center"/>
      <protection/>
    </xf>
    <xf numFmtId="0" fontId="3" fillId="55" borderId="25" xfId="224" applyFont="1" applyFill="1" applyBorder="1" applyAlignment="1" applyProtection="1">
      <alignment horizontal="center" vertical="center"/>
      <protection/>
    </xf>
    <xf numFmtId="0" fontId="3" fillId="55" borderId="26" xfId="224" applyFont="1" applyFill="1" applyBorder="1" applyAlignment="1" applyProtection="1">
      <alignment horizontal="center" vertical="center"/>
      <protection/>
    </xf>
    <xf numFmtId="0" fontId="3" fillId="55" borderId="48" xfId="224" applyFont="1" applyFill="1" applyBorder="1" applyAlignment="1" applyProtection="1">
      <alignment horizontal="center" vertical="center"/>
      <protection/>
    </xf>
    <xf numFmtId="0" fontId="3" fillId="55" borderId="49" xfId="224" applyFont="1" applyFill="1" applyBorder="1" applyAlignment="1" applyProtection="1">
      <alignment horizontal="center" vertical="center"/>
      <protection/>
    </xf>
    <xf numFmtId="0" fontId="3" fillId="55" borderId="50" xfId="224" applyFont="1" applyFill="1" applyBorder="1" applyAlignment="1" applyProtection="1">
      <alignment horizontal="center" vertical="center"/>
      <protection/>
    </xf>
    <xf numFmtId="4" fontId="2" fillId="59" borderId="32" xfId="250" applyNumberFormat="1" applyFont="1" applyFill="1" applyBorder="1" applyAlignment="1" applyProtection="1">
      <alignment horizontal="center"/>
      <protection locked="0"/>
    </xf>
    <xf numFmtId="4" fontId="2" fillId="59" borderId="33" xfId="250" applyNumberFormat="1" applyFont="1" applyFill="1" applyBorder="1" applyAlignment="1" applyProtection="1">
      <alignment horizontal="center"/>
      <protection locked="0"/>
    </xf>
    <xf numFmtId="4" fontId="2" fillId="59" borderId="34" xfId="250" applyNumberFormat="1" applyFont="1" applyFill="1" applyBorder="1" applyAlignment="1" applyProtection="1">
      <alignment horizontal="center"/>
      <protection locked="0"/>
    </xf>
    <xf numFmtId="0" fontId="3" fillId="55" borderId="22" xfId="224" applyFont="1" applyFill="1" applyBorder="1" applyAlignment="1" applyProtection="1">
      <alignment horizontal="center" vertical="center"/>
      <protection locked="0"/>
    </xf>
    <xf numFmtId="0" fontId="3" fillId="55" borderId="0" xfId="224" applyFont="1" applyFill="1" applyBorder="1" applyAlignment="1" applyProtection="1">
      <alignment horizontal="center" vertical="center"/>
      <protection locked="0"/>
    </xf>
    <xf numFmtId="0" fontId="3" fillId="55" borderId="31" xfId="224" applyFont="1" applyFill="1" applyBorder="1" applyAlignment="1" applyProtection="1">
      <alignment horizontal="center" vertical="center"/>
      <protection locked="0"/>
    </xf>
    <xf numFmtId="0" fontId="36" fillId="55" borderId="24" xfId="224" applyFont="1" applyFill="1" applyBorder="1" applyAlignment="1" applyProtection="1">
      <alignment horizontal="center" vertical="center"/>
      <protection locked="0"/>
    </xf>
    <xf numFmtId="0" fontId="36" fillId="55" borderId="25" xfId="224" applyFont="1" applyFill="1" applyBorder="1" applyAlignment="1" applyProtection="1">
      <alignment horizontal="center" vertical="center"/>
      <protection locked="0"/>
    </xf>
    <xf numFmtId="0" fontId="36" fillId="55" borderId="26" xfId="224" applyFont="1" applyFill="1" applyBorder="1" applyAlignment="1" applyProtection="1">
      <alignment horizontal="center" vertical="center"/>
      <protection locked="0"/>
    </xf>
    <xf numFmtId="0" fontId="36" fillId="55" borderId="22" xfId="224" applyFont="1" applyFill="1" applyBorder="1" applyAlignment="1" applyProtection="1">
      <alignment horizontal="center" vertical="center"/>
      <protection locked="0"/>
    </xf>
    <xf numFmtId="0" fontId="36" fillId="55" borderId="0" xfId="224" applyFont="1" applyFill="1" applyBorder="1" applyAlignment="1" applyProtection="1">
      <alignment horizontal="center" vertical="center"/>
      <protection locked="0"/>
    </xf>
    <xf numFmtId="0" fontId="36" fillId="55" borderId="31" xfId="224" applyFont="1" applyFill="1" applyBorder="1" applyAlignment="1" applyProtection="1">
      <alignment horizontal="center" vertical="center"/>
      <protection locked="0"/>
    </xf>
    <xf numFmtId="0" fontId="3" fillId="55" borderId="24" xfId="224" applyFont="1" applyFill="1" applyBorder="1" applyAlignment="1" applyProtection="1">
      <alignment horizontal="center" vertical="center"/>
      <protection locked="0"/>
    </xf>
    <xf numFmtId="0" fontId="3" fillId="55" borderId="25" xfId="224" applyFont="1" applyFill="1" applyBorder="1" applyAlignment="1" applyProtection="1">
      <alignment horizontal="center" vertical="center"/>
      <protection locked="0"/>
    </xf>
    <xf numFmtId="0" fontId="3" fillId="55" borderId="48" xfId="224" applyFont="1" applyFill="1" applyBorder="1" applyAlignment="1" applyProtection="1">
      <alignment horizontal="center" vertical="center"/>
      <protection locked="0"/>
    </xf>
    <xf numFmtId="0" fontId="3" fillId="55" borderId="49" xfId="224" applyFont="1" applyFill="1" applyBorder="1" applyAlignment="1" applyProtection="1">
      <alignment horizontal="center" vertical="center"/>
      <protection locked="0"/>
    </xf>
    <xf numFmtId="0" fontId="3" fillId="55" borderId="26" xfId="224" applyFont="1" applyFill="1" applyBorder="1" applyAlignment="1" applyProtection="1">
      <alignment horizontal="center" vertical="center"/>
      <protection locked="0"/>
    </xf>
    <xf numFmtId="0" fontId="38" fillId="55" borderId="123" xfId="168" applyFont="1" applyFill="1" applyBorder="1" applyAlignment="1" applyProtection="1">
      <alignment horizontal="center" vertical="center"/>
      <protection/>
    </xf>
    <xf numFmtId="0" fontId="38" fillId="55" borderId="36" xfId="168" applyFont="1" applyFill="1" applyBorder="1" applyAlignment="1" applyProtection="1">
      <alignment horizontal="center" vertical="center"/>
      <protection/>
    </xf>
    <xf numFmtId="0" fontId="38" fillId="55" borderId="178" xfId="168" applyFont="1" applyFill="1" applyBorder="1" applyAlignment="1" applyProtection="1">
      <alignment horizontal="center" vertical="center"/>
      <protection/>
    </xf>
    <xf numFmtId="0" fontId="38" fillId="55" borderId="27" xfId="168" applyFont="1" applyFill="1" applyBorder="1" applyAlignment="1" applyProtection="1">
      <alignment horizontal="center" vertical="center" wrapText="1"/>
      <protection/>
    </xf>
    <xf numFmtId="0" fontId="38" fillId="55" borderId="29" xfId="168" applyFont="1" applyFill="1" applyBorder="1" applyAlignment="1" applyProtection="1">
      <alignment horizontal="center" vertical="center" wrapText="1"/>
      <protection/>
    </xf>
    <xf numFmtId="0" fontId="38" fillId="55" borderId="46" xfId="168" applyFont="1" applyFill="1" applyBorder="1" applyAlignment="1" applyProtection="1">
      <alignment horizontal="center" vertical="center" wrapText="1"/>
      <protection/>
    </xf>
    <xf numFmtId="0" fontId="38" fillId="55" borderId="141" xfId="168" applyFont="1" applyFill="1" applyBorder="1" applyAlignment="1" applyProtection="1">
      <alignment horizontal="center" vertical="center" wrapText="1"/>
      <protection/>
    </xf>
    <xf numFmtId="0" fontId="38" fillId="55" borderId="179" xfId="168" applyFont="1" applyFill="1" applyBorder="1" applyAlignment="1" applyProtection="1">
      <alignment horizontal="center" vertical="center" wrapText="1"/>
      <protection/>
    </xf>
    <xf numFmtId="0" fontId="38" fillId="55" borderId="96" xfId="168" applyFont="1" applyFill="1" applyBorder="1" applyAlignment="1" applyProtection="1">
      <alignment horizontal="center" vertical="center"/>
      <protection/>
    </xf>
    <xf numFmtId="0" fontId="38" fillId="55" borderId="146" xfId="168" applyFont="1" applyFill="1" applyBorder="1" applyAlignment="1" applyProtection="1">
      <alignment horizontal="center" vertical="center"/>
      <protection/>
    </xf>
    <xf numFmtId="0" fontId="38" fillId="55" borderId="142" xfId="168" applyFont="1" applyFill="1" applyBorder="1" applyAlignment="1" applyProtection="1">
      <alignment horizontal="center" vertical="center"/>
      <protection/>
    </xf>
    <xf numFmtId="0" fontId="38" fillId="55" borderId="150" xfId="168" applyFont="1" applyFill="1" applyBorder="1" applyAlignment="1" applyProtection="1">
      <alignment horizontal="center" vertical="center"/>
      <protection/>
    </xf>
    <xf numFmtId="0" fontId="59" fillId="55" borderId="61" xfId="241" applyFont="1" applyFill="1" applyBorder="1" applyAlignment="1" applyProtection="1">
      <alignment horizontal="center" vertical="center" textRotation="180" wrapText="1"/>
      <protection/>
    </xf>
    <xf numFmtId="0" fontId="59" fillId="55" borderId="47" xfId="241" applyFont="1" applyFill="1" applyBorder="1" applyAlignment="1" applyProtection="1">
      <alignment horizontal="center" vertical="center" textRotation="180" wrapText="1"/>
      <protection/>
    </xf>
    <xf numFmtId="0" fontId="59" fillId="55" borderId="26" xfId="241" applyFont="1" applyFill="1" applyBorder="1" applyAlignment="1" applyProtection="1">
      <alignment horizontal="center" vertical="center" textRotation="180" wrapText="1"/>
      <protection/>
    </xf>
    <xf numFmtId="0" fontId="59" fillId="55" borderId="31" xfId="241" applyFont="1" applyFill="1" applyBorder="1" applyAlignment="1" applyProtection="1">
      <alignment horizontal="center" vertical="center" textRotation="180" wrapText="1"/>
      <protection/>
    </xf>
    <xf numFmtId="0" fontId="38" fillId="55" borderId="25" xfId="168" applyFont="1" applyFill="1" applyBorder="1" applyAlignment="1" applyProtection="1">
      <alignment horizontal="center" vertical="center"/>
      <protection/>
    </xf>
    <xf numFmtId="0" fontId="38" fillId="55" borderId="26" xfId="168" applyFont="1" applyFill="1" applyBorder="1" applyAlignment="1" applyProtection="1">
      <alignment horizontal="center" vertical="center"/>
      <protection/>
    </xf>
    <xf numFmtId="0" fontId="3" fillId="55" borderId="27" xfId="227" applyFont="1" applyFill="1" applyBorder="1" applyAlignment="1" applyProtection="1">
      <alignment horizontal="center"/>
      <protection/>
    </xf>
    <xf numFmtId="0" fontId="3" fillId="55" borderId="29" xfId="227" applyFont="1" applyFill="1" applyBorder="1" applyAlignment="1" applyProtection="1">
      <alignment horizontal="center"/>
      <protection/>
    </xf>
    <xf numFmtId="0" fontId="3" fillId="55" borderId="46" xfId="227" applyFont="1" applyFill="1" applyBorder="1" applyAlignment="1" applyProtection="1">
      <alignment horizontal="center"/>
      <protection/>
    </xf>
    <xf numFmtId="0" fontId="38" fillId="55" borderId="27" xfId="168" applyFont="1" applyFill="1" applyBorder="1" applyAlignment="1" applyProtection="1">
      <alignment horizontal="center" vertical="center"/>
      <protection/>
    </xf>
    <xf numFmtId="0" fontId="38" fillId="55" borderId="29" xfId="168" applyFont="1" applyFill="1" applyBorder="1" applyAlignment="1" applyProtection="1">
      <alignment horizontal="center" vertical="center"/>
      <protection/>
    </xf>
    <xf numFmtId="0" fontId="38" fillId="55" borderId="46" xfId="168" applyFont="1" applyFill="1" applyBorder="1" applyAlignment="1" applyProtection="1">
      <alignment horizontal="center" vertical="center"/>
      <protection/>
    </xf>
    <xf numFmtId="0" fontId="38" fillId="55" borderId="0" xfId="168" applyFont="1" applyFill="1" applyBorder="1" applyAlignment="1" applyProtection="1">
      <alignment horizontal="center" vertical="center"/>
      <protection/>
    </xf>
    <xf numFmtId="0" fontId="60" fillId="55" borderId="180" xfId="168" applyFont="1" applyFill="1" applyBorder="1" applyAlignment="1" applyProtection="1">
      <alignment horizontal="left" vertical="center"/>
      <protection/>
    </xf>
    <xf numFmtId="0" fontId="60" fillId="55" borderId="181" xfId="168" applyFont="1" applyFill="1" applyBorder="1" applyAlignment="1" applyProtection="1">
      <alignment horizontal="left" vertical="center"/>
      <protection/>
    </xf>
    <xf numFmtId="0" fontId="38" fillId="55" borderId="97" xfId="168" applyFont="1" applyFill="1" applyBorder="1" applyAlignment="1" applyProtection="1">
      <alignment horizontal="center" vertical="center" wrapText="1"/>
      <protection/>
    </xf>
    <xf numFmtId="0" fontId="38" fillId="55" borderId="147" xfId="168" applyFont="1" applyFill="1" applyBorder="1" applyAlignment="1" applyProtection="1">
      <alignment horizontal="center" vertical="center" wrapText="1"/>
      <protection/>
    </xf>
    <xf numFmtId="0" fontId="38" fillId="55" borderId="148" xfId="168" applyFont="1" applyFill="1" applyBorder="1" applyAlignment="1" applyProtection="1">
      <alignment horizontal="center" vertical="center"/>
      <protection/>
    </xf>
  </cellXfs>
  <cellStyles count="24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erekening" xfId="41"/>
    <cellStyle name="Calculation" xfId="42"/>
    <cellStyle name="Check Cell" xfId="43"/>
    <cellStyle name="Comma 2" xfId="44"/>
    <cellStyle name="Controlecel" xfId="45"/>
    <cellStyle name="Euro" xfId="46"/>
    <cellStyle name="Explanatory Text" xfId="47"/>
    <cellStyle name="Gekoppelde cel" xfId="48"/>
    <cellStyle name="Followed Hyperlink" xfId="49"/>
    <cellStyle name="Go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voer" xfId="58"/>
    <cellStyle name="Comma" xfId="59"/>
    <cellStyle name="Comma [0]" xfId="60"/>
    <cellStyle name="Komma 2" xfId="61"/>
    <cellStyle name="Komma 3" xfId="62"/>
    <cellStyle name="Kop 1" xfId="63"/>
    <cellStyle name="Kop 2" xfId="64"/>
    <cellStyle name="Kop 3" xfId="65"/>
    <cellStyle name="Kop 4" xfId="66"/>
    <cellStyle name="Linked Cell" xfId="67"/>
    <cellStyle name="Milliers 2" xfId="68"/>
    <cellStyle name="Milliers 5" xfId="69"/>
    <cellStyle name="Milliers 8" xfId="70"/>
    <cellStyle name="Neutraal" xfId="71"/>
    <cellStyle name="Neutral" xfId="72"/>
    <cellStyle name="Normal 10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19" xfId="80"/>
    <cellStyle name="Normal 2" xfId="81"/>
    <cellStyle name="Normal 2 11" xfId="82"/>
    <cellStyle name="Normal 2 12" xfId="83"/>
    <cellStyle name="Normal 2 13" xfId="84"/>
    <cellStyle name="Normal 2 2" xfId="85"/>
    <cellStyle name="Normal 2 2 2" xfId="86"/>
    <cellStyle name="Normal 20" xfId="87"/>
    <cellStyle name="Normal 21" xfId="88"/>
    <cellStyle name="Normal 22" xfId="89"/>
    <cellStyle name="Normal 23" xfId="90"/>
    <cellStyle name="Normal 24" xfId="91"/>
    <cellStyle name="Normal 25" xfId="92"/>
    <cellStyle name="Normal 26" xfId="93"/>
    <cellStyle name="Normal 27" xfId="94"/>
    <cellStyle name="Normal 28" xfId="95"/>
    <cellStyle name="Normal 29" xfId="96"/>
    <cellStyle name="Normal 3" xfId="97"/>
    <cellStyle name="Normal 3 2" xfId="98"/>
    <cellStyle name="Normal 3 3" xfId="99"/>
    <cellStyle name="Normal 30" xfId="100"/>
    <cellStyle name="Normal 31" xfId="101"/>
    <cellStyle name="Normal 32" xfId="102"/>
    <cellStyle name="Normal 33" xfId="103"/>
    <cellStyle name="Normal 34" xfId="104"/>
    <cellStyle name="Normal 35" xfId="105"/>
    <cellStyle name="Normal 36" xfId="106"/>
    <cellStyle name="Normal 37" xfId="107"/>
    <cellStyle name="Normal 38" xfId="108"/>
    <cellStyle name="Normal 39" xfId="109"/>
    <cellStyle name="Normal 4" xfId="110"/>
    <cellStyle name="Normal 40" xfId="111"/>
    <cellStyle name="Normal 41" xfId="112"/>
    <cellStyle name="Normal 42" xfId="113"/>
    <cellStyle name="Normal 43" xfId="114"/>
    <cellStyle name="Normal 44" xfId="115"/>
    <cellStyle name="Normal 45" xfId="116"/>
    <cellStyle name="Normal 46" xfId="117"/>
    <cellStyle name="Normal 47" xfId="118"/>
    <cellStyle name="Normal 48" xfId="119"/>
    <cellStyle name="Normal 49" xfId="120"/>
    <cellStyle name="Normal 50" xfId="121"/>
    <cellStyle name="Normal 51" xfId="122"/>
    <cellStyle name="Normal 52" xfId="123"/>
    <cellStyle name="Normal 53" xfId="124"/>
    <cellStyle name="Normal 54" xfId="125"/>
    <cellStyle name="Normal 56" xfId="126"/>
    <cellStyle name="Normal 57" xfId="127"/>
    <cellStyle name="Normal 58" xfId="128"/>
    <cellStyle name="Normal 59" xfId="129"/>
    <cellStyle name="Normal 60" xfId="130"/>
    <cellStyle name="Normal 61" xfId="131"/>
    <cellStyle name="Normal 62" xfId="132"/>
    <cellStyle name="Normal 63" xfId="133"/>
    <cellStyle name="Normal 64" xfId="134"/>
    <cellStyle name="Normal 65" xfId="135"/>
    <cellStyle name="Normal 66" xfId="136"/>
    <cellStyle name="Normal 67" xfId="137"/>
    <cellStyle name="Normal 68" xfId="138"/>
    <cellStyle name="Normal 69" xfId="139"/>
    <cellStyle name="Normal 70" xfId="140"/>
    <cellStyle name="Normal 71" xfId="141"/>
    <cellStyle name="Normal 72" xfId="142"/>
    <cellStyle name="Normal 73" xfId="143"/>
    <cellStyle name="Normal 74" xfId="144"/>
    <cellStyle name="Normal 75" xfId="145"/>
    <cellStyle name="Normal 76" xfId="146"/>
    <cellStyle name="Normal 77" xfId="147"/>
    <cellStyle name="Normal 78" xfId="148"/>
    <cellStyle name="Normal 79" xfId="149"/>
    <cellStyle name="Normal 80" xfId="150"/>
    <cellStyle name="Normal 81" xfId="151"/>
    <cellStyle name="Normal 82" xfId="152"/>
    <cellStyle name="Normal 83" xfId="153"/>
    <cellStyle name="Normal 84" xfId="154"/>
    <cellStyle name="Normal 85" xfId="155"/>
    <cellStyle name="Normal 86" xfId="156"/>
    <cellStyle name="Normal 87" xfId="157"/>
    <cellStyle name="Normal 88" xfId="158"/>
    <cellStyle name="Normal 89" xfId="159"/>
    <cellStyle name="Normal 9" xfId="160"/>
    <cellStyle name="Normal 90" xfId="161"/>
    <cellStyle name="Normal 91" xfId="162"/>
    <cellStyle name="Normal 92" xfId="163"/>
    <cellStyle name="Normal 93" xfId="164"/>
    <cellStyle name="Normal 94" xfId="165"/>
    <cellStyle name="Normal 95 2" xfId="166"/>
    <cellStyle name="Normal_IMEA" xfId="167"/>
    <cellStyle name="Normal_Tableaux CREG Sibelga Gaz 2004" xfId="168"/>
    <cellStyle name="Note" xfId="169"/>
    <cellStyle name="Notitie" xfId="170"/>
    <cellStyle name="Ongeldig" xfId="171"/>
    <cellStyle name="Output" xfId="172"/>
    <cellStyle name="Percent 2" xfId="173"/>
    <cellStyle name="Pourcentage 2" xfId="174"/>
    <cellStyle name="Percent" xfId="175"/>
    <cellStyle name="Procent 2" xfId="176"/>
    <cellStyle name="Procent 3" xfId="177"/>
    <cellStyle name="Procent 4" xfId="178"/>
    <cellStyle name="Procent 5" xfId="179"/>
    <cellStyle name="SAPBEXaggData" xfId="180"/>
    <cellStyle name="SAPBEXaggDataEmph" xfId="181"/>
    <cellStyle name="SAPBEXaggItem" xfId="182"/>
    <cellStyle name="SAPBEXaggItemX" xfId="183"/>
    <cellStyle name="SAPBEXchaText" xfId="184"/>
    <cellStyle name="SAPBEXchaText 2" xfId="185"/>
    <cellStyle name="SAPBEXexcBad7" xfId="186"/>
    <cellStyle name="SAPBEXexcBad8" xfId="187"/>
    <cellStyle name="SAPBEXexcBad9" xfId="188"/>
    <cellStyle name="SAPBEXexcCritical4" xfId="189"/>
    <cellStyle name="SAPBEXexcCritical5" xfId="190"/>
    <cellStyle name="SAPBEXexcCritical6" xfId="191"/>
    <cellStyle name="SAPBEXexcGood1" xfId="192"/>
    <cellStyle name="SAPBEXexcGood2" xfId="193"/>
    <cellStyle name="SAPBEXexcGood3" xfId="194"/>
    <cellStyle name="SAPBEXfilterDrill" xfId="195"/>
    <cellStyle name="SAPBEXfilterItem" xfId="196"/>
    <cellStyle name="SAPBEXfilterText" xfId="197"/>
    <cellStyle name="SAPBEXformats" xfId="198"/>
    <cellStyle name="SAPBEXheaderItem" xfId="199"/>
    <cellStyle name="SAPBEXheaderText" xfId="200"/>
    <cellStyle name="SAPBEXHLevel0" xfId="201"/>
    <cellStyle name="SAPBEXHLevel0X" xfId="202"/>
    <cellStyle name="SAPBEXHLevel1" xfId="203"/>
    <cellStyle name="SAPBEXHLevel1X" xfId="204"/>
    <cellStyle name="SAPBEXHLevel2" xfId="205"/>
    <cellStyle name="SAPBEXHLevel2X" xfId="206"/>
    <cellStyle name="SAPBEXHLevel3" xfId="207"/>
    <cellStyle name="SAPBEXHLevel3X" xfId="208"/>
    <cellStyle name="SAPBEXinputData" xfId="209"/>
    <cellStyle name="SAPBEXresData" xfId="210"/>
    <cellStyle name="SAPBEXresDataEmph" xfId="211"/>
    <cellStyle name="SAPBEXresItem" xfId="212"/>
    <cellStyle name="SAPBEXresItemX" xfId="213"/>
    <cellStyle name="SAPBEXstdData" xfId="214"/>
    <cellStyle name="SAPBEXstdDataEmph" xfId="215"/>
    <cellStyle name="SAPBEXstdItem" xfId="216"/>
    <cellStyle name="SAPBEXstdItem 2" xfId="217"/>
    <cellStyle name="SAPBEXstdItemX" xfId="218"/>
    <cellStyle name="SAPBEXtitle" xfId="219"/>
    <cellStyle name="SAPBEXundefined" xfId="220"/>
    <cellStyle name="Sheet Title" xfId="221"/>
    <cellStyle name="Standaard 2" xfId="222"/>
    <cellStyle name="Standaard 2 2" xfId="223"/>
    <cellStyle name="Standaard 2 3" xfId="224"/>
    <cellStyle name="Standaard 2 4" xfId="225"/>
    <cellStyle name="Standaard 2_B2009_doorvervoer ELEK_MATRIX_versie DEF" xfId="226"/>
    <cellStyle name="Standaard 3" xfId="227"/>
    <cellStyle name="Standaard 3 2" xfId="228"/>
    <cellStyle name="Standaard 3 3" xfId="229"/>
    <cellStyle name="Standaard 4" xfId="230"/>
    <cellStyle name="Standaard 4 2" xfId="231"/>
    <cellStyle name="Standaard 4_B2009_doorvervoer ELEK_MATRIX_versie DEF" xfId="232"/>
    <cellStyle name="Standaard 5" xfId="233"/>
    <cellStyle name="Standaard 6" xfId="234"/>
    <cellStyle name="Standaard 7" xfId="235"/>
    <cellStyle name="Standaard 7 2" xfId="236"/>
    <cellStyle name="Standaard 8" xfId="237"/>
    <cellStyle name="Standaard_20100727 Rekenmodel NE5R v1.9" xfId="238"/>
    <cellStyle name="Standaard_Balans IL-Glob. PLAU" xfId="239"/>
    <cellStyle name="Standaard_Balans IL-Glob. PLAU 2" xfId="240"/>
    <cellStyle name="Stijl 1" xfId="241"/>
    <cellStyle name="Style 1" xfId="242"/>
    <cellStyle name="Titel" xfId="243"/>
    <cellStyle name="Title" xfId="244"/>
    <cellStyle name="Totaal" xfId="245"/>
    <cellStyle name="Total" xfId="246"/>
    <cellStyle name="Uitvoer" xfId="247"/>
    <cellStyle name="Currency" xfId="248"/>
    <cellStyle name="Currency [0]" xfId="249"/>
    <cellStyle name="Valuta 2" xfId="250"/>
    <cellStyle name="Verklarende tekst" xfId="251"/>
    <cellStyle name="Waarschuwingstekst" xfId="252"/>
    <cellStyle name="Warning Text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344</xdr:row>
      <xdr:rowOff>104775</xdr:rowOff>
    </xdr:from>
    <xdr:to>
      <xdr:col>22</xdr:col>
      <xdr:colOff>400050</xdr:colOff>
      <xdr:row>672</xdr:row>
      <xdr:rowOff>47625</xdr:rowOff>
    </xdr:to>
    <xdr:sp fLocksText="0">
      <xdr:nvSpPr>
        <xdr:cNvPr id="1" name="Tekstvak 1"/>
        <xdr:cNvSpPr txBox="1">
          <a:spLocks noChangeArrowheads="1"/>
        </xdr:cNvSpPr>
      </xdr:nvSpPr>
      <xdr:spPr>
        <a:xfrm>
          <a:off x="247650" y="61836300"/>
          <a:ext cx="22450425" cy="5771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arc%20-%20tarieven\TARIEVEN\Eandis%20informatie\cpi_hist1920_tcm325-659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enters\OP\OP_EV\CREG\Dossier%202007\Nacalculatie\Nacalc20080215\Documents%20and%20Settings\htulpinck\Local%20Settings\Temporary%20Internet%20Files\OLK39B\Tariefvoorstel%20aansluitingen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I"/>
      <sheetName val="COEFF.XLS"/>
      <sheetName val="general index"/>
      <sheetName val="health inde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12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33.12</v>
          </cell>
        </row>
        <row r="200">
          <cell r="I200">
            <v>191</v>
          </cell>
        </row>
        <row r="201">
          <cell r="I201">
            <v>21.0957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12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33.12</v>
          </cell>
        </row>
        <row r="200">
          <cell r="I200">
            <v>191</v>
          </cell>
        </row>
        <row r="201">
          <cell r="I201">
            <v>21.0957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>Kostenobjecten </v>
          </cell>
          <cell r="C194" t="str">
            <v>Objets de coûts </v>
          </cell>
          <cell r="D194" t="str">
            <v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>Nouveau raccordement - Adaptation / Renforcement </v>
          </cell>
          <cell r="D221" t="str">
            <v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>Utilisation d'un appareil de mesure </v>
          </cell>
          <cell r="D222" t="str">
            <v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>Utilisation des équipements pour la transformation ou le soutien de la tension </v>
          </cell>
          <cell r="D223" t="str">
            <v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>Gestion système </v>
          </cell>
          <cell r="D227" t="str">
            <v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>Prélèvement forfaitaire d'énergie réactive </v>
          </cell>
          <cell r="D229" t="str">
            <v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>    I. Bedrijfsopbrengsten</v>
          </cell>
          <cell r="C284" t="str">
            <v>   I. Ventes et prestations</v>
          </cell>
          <cell r="D284" t="str">
            <v>   I. Ventes et prestations</v>
          </cell>
        </row>
        <row r="285">
          <cell r="A285">
            <v>402</v>
          </cell>
          <cell r="B285" t="str">
            <v>       A. Omzet </v>
          </cell>
          <cell r="C285" t="str">
            <v>       A. Chiffre d'affaires </v>
          </cell>
          <cell r="D285" t="str">
            <v>       A. Chiffre d'affaires </v>
          </cell>
        </row>
        <row r="286">
          <cell r="A286">
            <v>403</v>
          </cell>
          <cell r="B286" t="str">
            <v>       B. Wijziging in de voorraad goederen bewerking en gereed product en in bestellingen in uitvoering </v>
          </cell>
          <cell r="C286" t="str">
            <v>       B. Variation des en-cours de fabrication, des produits finis et des commandes en cours d'exécution</v>
          </cell>
          <cell r="D286" t="str">
            <v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>       C. Geproduceerde vaste activa </v>
          </cell>
          <cell r="C287" t="str">
            <v>       C. Production immobilisée</v>
          </cell>
          <cell r="D287" t="str">
            <v>       C. Production immobilisée</v>
          </cell>
        </row>
        <row r="288">
          <cell r="A288">
            <v>405</v>
          </cell>
          <cell r="B288" t="str">
            <v>       D. Andere bedrijfsopbrengsten </v>
          </cell>
          <cell r="C288" t="str">
            <v>       D. Autres produits d'exploitation </v>
          </cell>
          <cell r="D288" t="str">
            <v>       D. Autres produits d'exploitation </v>
          </cell>
        </row>
        <row r="289">
          <cell r="A289">
            <v>406</v>
          </cell>
          <cell r="B289" t="str">
            <v>   II. Bedrijfskosten</v>
          </cell>
          <cell r="C289" t="str">
            <v>   II. Coût des ventes et prestations</v>
          </cell>
          <cell r="D289" t="str">
            <v>   II. Coût des ventes et prestations</v>
          </cell>
        </row>
        <row r="290">
          <cell r="A290">
            <v>407</v>
          </cell>
          <cell r="B290" t="str">
            <v>       A. Handelsgoederen, grond- en hulp stoffen</v>
          </cell>
          <cell r="C290" t="str">
            <v>       A. Approvisionnements et marchandises</v>
          </cell>
          <cell r="D290" t="str">
            <v>       A. Approvisionnements et marchandises</v>
          </cell>
        </row>
        <row r="291">
          <cell r="A291">
            <v>408</v>
          </cell>
          <cell r="B291" t="str">
            <v>          1. Inkopen</v>
          </cell>
          <cell r="C291" t="str">
            <v>          1. Achats</v>
          </cell>
          <cell r="D291" t="str">
            <v>          1. Achats</v>
          </cell>
        </row>
        <row r="292">
          <cell r="A292">
            <v>409</v>
          </cell>
          <cell r="B292" t="str">
            <v>          2. Wijziging in de voorraad</v>
          </cell>
          <cell r="C292" t="str">
            <v>          2. Variation des stocks</v>
          </cell>
          <cell r="D292" t="str">
            <v>          2. Variation des stocks</v>
          </cell>
        </row>
        <row r="293">
          <cell r="A293">
            <v>410</v>
          </cell>
          <cell r="B293" t="str">
            <v>       B. Diensten en diverse goederen</v>
          </cell>
          <cell r="C293" t="str">
            <v>       B. Services et biens divers</v>
          </cell>
          <cell r="D293" t="str">
            <v>       B. Services et biens divers</v>
          </cell>
        </row>
        <row r="294">
          <cell r="A294">
            <v>411</v>
          </cell>
          <cell r="B294" t="str">
            <v>       C. Bezoldigingen, sociale lasten en pensioenen</v>
          </cell>
          <cell r="C294" t="str">
            <v>       C. Rémunérations, charges sociales et pensions</v>
          </cell>
          <cell r="D294" t="str">
            <v>       C. Rémunérations, charges sociales et pensions</v>
          </cell>
        </row>
        <row r="295">
          <cell r="A295">
            <v>412</v>
          </cell>
          <cell r="B295" t="str">
            <v>       D. Afschrijvingen en waardeverminderingen op oprichtingskosten, op immateriële en materiële vaste activa</v>
          </cell>
          <cell r="C295" t="str">
            <v>       D. Amortissements et réductions de valeur sur frais d'établissement, sur immob. incorporelles et corporelles</v>
          </cell>
          <cell r="D295" t="str">
            <v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>       E. Waardeverminderingen op voorraden, bestellingen in uitvoering en handelsvorderingen (toevoegingen +, terugnemingen -)</v>
          </cell>
          <cell r="C296" t="str">
            <v>       E. Réductions de valeur sur stocks, sur commandes en cours d'exécution et sur créances commerciales</v>
          </cell>
          <cell r="D296" t="str">
            <v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>       F. Voorzieningen voor risico's en kosten (toevoegingen +, bestedingen en terugnemingen -)</v>
          </cell>
          <cell r="C297" t="str">
            <v>       F. Provisions pour risques et charges</v>
          </cell>
          <cell r="D297" t="str">
            <v>       F. Provisions pour risques et charges</v>
          </cell>
        </row>
        <row r="298">
          <cell r="A298">
            <v>415</v>
          </cell>
          <cell r="B298" t="str">
            <v>       G. Andere bedrijfskosten</v>
          </cell>
          <cell r="C298" t="str">
            <v>       G. Autres charges d'exploit</v>
          </cell>
          <cell r="D298" t="str">
            <v>       G. Autres charges d'exploit</v>
          </cell>
        </row>
        <row r="299">
          <cell r="A299">
            <v>416</v>
          </cell>
          <cell r="B299" t="str">
            <v>       H. Als herstructureringskosten geactiveerde bedrijfskosten</v>
          </cell>
          <cell r="C299" t="str">
            <v>       H. Charges d'exploit. portées à l'actif au titre de frais de restructur.</v>
          </cell>
          <cell r="D299" t="str">
            <v>       H. Charges d'exploit. portées à l'actif au titre de frais de restructur.</v>
          </cell>
        </row>
        <row r="300">
          <cell r="A300">
            <v>417</v>
          </cell>
          <cell r="B300" t="str">
            <v>  III. Bedrijfswinst</v>
          </cell>
          <cell r="C300" t="str">
            <v>  III. Bénéfice d'exploitation</v>
          </cell>
          <cell r="D300" t="str">
            <v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>       Perte d'exploitation</v>
          </cell>
          <cell r="D301" t="str">
            <v>       Perte d'exploitation</v>
          </cell>
        </row>
        <row r="302">
          <cell r="A302">
            <v>419</v>
          </cell>
          <cell r="B302" t="str">
            <v>    IV. Financiële opbrengsten</v>
          </cell>
          <cell r="C302" t="str">
            <v>   IV. Produits financiers</v>
          </cell>
          <cell r="D302" t="str">
            <v>   IV. Produits financiers</v>
          </cell>
        </row>
        <row r="303">
          <cell r="A303">
            <v>420</v>
          </cell>
          <cell r="B303" t="str">
            <v>       A. Opbrengsten uit financiële vaste activa</v>
          </cell>
          <cell r="C303" t="str">
            <v>       A. Produits des immobilisations financières</v>
          </cell>
          <cell r="D303" t="str">
            <v>       A. Produits des immobilisations financières</v>
          </cell>
        </row>
        <row r="304">
          <cell r="A304">
            <v>421</v>
          </cell>
          <cell r="B304" t="str">
            <v>       B. Opbrengsten uit vlottende activa</v>
          </cell>
          <cell r="C304" t="str">
            <v>       B. Produits des actifs circulants</v>
          </cell>
          <cell r="D304" t="str">
            <v>       B. Produits des actifs circulants</v>
          </cell>
        </row>
        <row r="305">
          <cell r="A305">
            <v>422</v>
          </cell>
          <cell r="B305" t="str">
            <v>       C. Andere financiële opbrengsten</v>
          </cell>
          <cell r="C305" t="str">
            <v>       C. Autres produits financiers</v>
          </cell>
          <cell r="D305" t="str">
            <v>       C. Autres produits financiers</v>
          </cell>
        </row>
        <row r="306">
          <cell r="A306">
            <v>423</v>
          </cell>
          <cell r="B306" t="str">
            <v>    V. Financiële kosten</v>
          </cell>
          <cell r="C306" t="str">
            <v>    V. Charges financières</v>
          </cell>
          <cell r="D306" t="str">
            <v>    V. Charges financières</v>
          </cell>
        </row>
        <row r="307">
          <cell r="A307">
            <v>424</v>
          </cell>
          <cell r="B307" t="str">
            <v>       A. Kosten van schulden</v>
          </cell>
          <cell r="C307" t="str">
            <v>       A. Charges des dettes</v>
          </cell>
          <cell r="D307" t="str">
            <v>       A. Charges des dettes</v>
          </cell>
        </row>
        <row r="308">
          <cell r="A308">
            <v>425</v>
          </cell>
          <cell r="B308" t="str">
            <v>       B. Waardeverminderingen op andere vlottende activa dan bedoeld onder II.E</v>
          </cell>
          <cell r="C308" t="str">
            <v>       B. Réductions de valeur sur actifs circulants autres que ceux visés sub. II.E.</v>
          </cell>
          <cell r="D308" t="str">
            <v>       B. Réductions de valeur sur actifs circulants autres que ceux visés sub. II.E.</v>
          </cell>
        </row>
        <row r="309">
          <cell r="A309">
            <v>426</v>
          </cell>
          <cell r="B309" t="str">
            <v>       C. Andere financiële kosten </v>
          </cell>
          <cell r="C309" t="str">
            <v>       C. Autres charges financières</v>
          </cell>
          <cell r="D309" t="str">
            <v>       C. Autres charges financières</v>
          </cell>
        </row>
        <row r="310">
          <cell r="A310">
            <v>427</v>
          </cell>
          <cell r="B310" t="str">
            <v>   VI. Winst uit de gewone bedrijfsuitoefening, vóór belasting</v>
          </cell>
          <cell r="C310" t="str">
            <v>   VI. Bénéfice courant  avant impôts</v>
          </cell>
          <cell r="D310" t="str">
            <v>   VI. Bénéfice courant  avant impôts</v>
          </cell>
        </row>
        <row r="311">
          <cell r="A311">
            <v>428</v>
          </cell>
          <cell r="B311" t="str">
            <v>       Verlies uit de gewone bedrijfsuitoefening, vóór belasting</v>
          </cell>
          <cell r="C311" t="str">
            <v>       Perte courante avant impôts</v>
          </cell>
          <cell r="D311" t="str">
            <v>       Perte courante avant impôts</v>
          </cell>
        </row>
        <row r="312">
          <cell r="A312">
            <v>429</v>
          </cell>
          <cell r="B312" t="str">
            <v>  VII. Uitzonderlijke opbrengsten</v>
          </cell>
          <cell r="C312" t="str">
            <v>  VII. Produits exceptionnels</v>
          </cell>
          <cell r="D312" t="str">
            <v>  VII. Produits exceptionnels</v>
          </cell>
        </row>
        <row r="313">
          <cell r="A313">
            <v>430</v>
          </cell>
          <cell r="B313" t="str">
            <v>       A. Terugneming van afschrijvingen en van waardeverminderingen op immateriële en materiële vaste activa</v>
          </cell>
          <cell r="C313" t="str">
            <v>       A. Reprises d'amortissements et de réductions de valeur sur immobilisations incorporelles et corporelles</v>
          </cell>
          <cell r="D313" t="str">
            <v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>       B. Terugneming van waardeverminderingen op financiële vaste activa</v>
          </cell>
          <cell r="C314" t="str">
            <v>       B. Reprises de réductions de valeur sur immobilisations financières</v>
          </cell>
          <cell r="D314" t="str">
            <v>       B. Reprises de réductions de valeur sur immobilisations financières</v>
          </cell>
        </row>
        <row r="315">
          <cell r="A315">
            <v>432</v>
          </cell>
          <cell r="B315" t="str">
            <v>       C. Terugneming van voorzieningen voor uitzonderlijke risico's en kosten</v>
          </cell>
          <cell r="C315" t="str">
            <v>       C. Reprises de provisions pour risques et charges exceptionnels</v>
          </cell>
          <cell r="D315" t="str">
            <v>       C. Reprises de provisions pour risques et charges exceptionnels</v>
          </cell>
        </row>
        <row r="316">
          <cell r="A316">
            <v>433</v>
          </cell>
          <cell r="B316" t="str">
            <v>       D. Meerwaarden bij de realisatie van vaste activa</v>
          </cell>
          <cell r="C316" t="str">
            <v>       D. Plus-values sur réalisation d'actifs immobilisés</v>
          </cell>
          <cell r="D316" t="str">
            <v>       D. Plus-values sur réalisation d'actifs immobilisés</v>
          </cell>
        </row>
        <row r="317">
          <cell r="A317">
            <v>434</v>
          </cell>
          <cell r="B317" t="str">
            <v>       E. Andere uitzonderlijke opbrengsten</v>
          </cell>
          <cell r="C317" t="str">
            <v>       E. Autres produits exceptionnels</v>
          </cell>
          <cell r="D317" t="str">
            <v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> VIII. Charges exceptionnelles.</v>
          </cell>
          <cell r="D318" t="str">
            <v> VIII. Charges exceptionnelles.</v>
          </cell>
        </row>
        <row r="319">
          <cell r="A319">
            <v>436</v>
          </cell>
          <cell r="B319" t="str">
            <v>       A. Uitzonderlijke afschrijvingen en waardeverminderingen op oprichtingskosten, op immateriële en materiële vaste activa</v>
          </cell>
          <cell r="C319" t="str">
            <v>       A. Amortissements et réductions de valeur exceptionnels sur frais d'établissement, sur immobilisations incorporelles et corporelles</v>
          </cell>
          <cell r="D319" t="str">
            <v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>       B. Waardeverminderingen op financiële vaste activa</v>
          </cell>
          <cell r="C320" t="str">
            <v>       B. Réductions de valeur sur immobilisations financières </v>
          </cell>
          <cell r="D320" t="str">
            <v>       B. Réductions de valeur sur immobilisations financières </v>
          </cell>
        </row>
        <row r="321">
          <cell r="A321">
            <v>438</v>
          </cell>
          <cell r="B321" t="str">
            <v>       C. Voorzieningen voor uitzonderlijke risico's en kosten (toevoegingen +, bestedingen -)</v>
          </cell>
          <cell r="C321" t="str">
            <v>       C. Provisions pour risques et charges exceptionnels</v>
          </cell>
          <cell r="D321" t="str">
            <v>       C. Provisions pour risques et charges exceptionnels</v>
          </cell>
        </row>
        <row r="322">
          <cell r="A322">
            <v>439</v>
          </cell>
          <cell r="B322" t="str">
            <v>       D. Minderwaarden bij de realisatie van vaste activa</v>
          </cell>
          <cell r="C322" t="str">
            <v>       D. Moins-values sur réalisation d'actifs immobilisés </v>
          </cell>
          <cell r="D322" t="str">
            <v>       D. Moins-values sur réalisation d'actifs immobilisés </v>
          </cell>
        </row>
        <row r="323">
          <cell r="A323">
            <v>440</v>
          </cell>
          <cell r="B323" t="str">
            <v>       E. Andere uitzonderlijke kosten</v>
          </cell>
          <cell r="C323" t="str">
            <v>       E. Autres charges exceptionnelles</v>
          </cell>
          <cell r="D323" t="str">
            <v>       E. Autres charges exceptionnelles</v>
          </cell>
        </row>
        <row r="324">
          <cell r="A324">
            <v>441</v>
          </cell>
          <cell r="B324" t="str">
            <v>       F. Als herstructureringskosten geactiveerde uitzonderlijke kosten (-)</v>
          </cell>
          <cell r="C324" t="str">
            <v>       F. Charges exceptionnelles portées à l'actif au titre de frais de restructuration (-)</v>
          </cell>
          <cell r="D324" t="str">
            <v>       F. Charges exceptionnelles portées à l'actif au titre de frais de restructuration (-)</v>
          </cell>
        </row>
        <row r="325">
          <cell r="A325">
            <v>442</v>
          </cell>
          <cell r="B325" t="str">
            <v>   IX. Winst van het boekjaar vóór belasting</v>
          </cell>
          <cell r="C325" t="str">
            <v>   IX. Bénéfice de l'exercice avant impôts</v>
          </cell>
          <cell r="D325" t="str">
            <v>   IX. Bénéfice de l'exercice avant impôts</v>
          </cell>
        </row>
        <row r="326">
          <cell r="A326">
            <v>443</v>
          </cell>
          <cell r="B326" t="str">
            <v>        Verlies van het boekj. vóór belasting</v>
          </cell>
          <cell r="C326" t="str">
            <v>       Perte de l'exercice avant impôts</v>
          </cell>
          <cell r="D326" t="str">
            <v>       Perte de l'exercice avant impôts</v>
          </cell>
        </row>
        <row r="327">
          <cell r="A327">
            <v>444</v>
          </cell>
          <cell r="B327" t="str">
            <v>   IX bis. A. Onttrekking aan de uitgestelde belastingen</v>
          </cell>
          <cell r="C327" t="str">
            <v>   IX bis. A. Prélèvements sur les impôts différés      </v>
          </cell>
          <cell r="D327" t="str">
            <v>   IX bis. A. Prélèvements sur les impôts différés      </v>
          </cell>
        </row>
        <row r="328">
          <cell r="A328">
            <v>445</v>
          </cell>
          <cell r="B328" t="str">
            <v>           B. Overboeking naar de uitgestelde belastingen</v>
          </cell>
          <cell r="C328" t="str">
            <v>           B. Transfert aux impôts différés        </v>
          </cell>
          <cell r="D328" t="str">
            <v>           B. Transfert aux impôts différés        </v>
          </cell>
        </row>
        <row r="329">
          <cell r="A329">
            <v>446</v>
          </cell>
          <cell r="B329" t="str">
            <v>    X. Belastingen op het resultaat</v>
          </cell>
          <cell r="C329" t="str">
            <v>    X. Impôts sur le résultat        </v>
          </cell>
          <cell r="D329" t="str">
            <v>    X. Impôts sur le résultat        </v>
          </cell>
        </row>
        <row r="330">
          <cell r="A330">
            <v>447</v>
          </cell>
          <cell r="B330" t="str">
            <v>       A. Belastingen</v>
          </cell>
          <cell r="C330" t="str">
            <v>       A. Impôts</v>
          </cell>
          <cell r="D330" t="str">
            <v>       A. Impôts</v>
          </cell>
        </row>
        <row r="331">
          <cell r="A331">
            <v>448</v>
          </cell>
          <cell r="B331" t="str">
            <v>       B. Regularisering van belastingen en terugneming van voorzieningen voor belastingen</v>
          </cell>
          <cell r="C331" t="str">
            <v>       B. Régularisations d'impôts et reprises de provisions fiscales          </v>
          </cell>
          <cell r="D331" t="str">
            <v>       B. Régularisations d'impôts et reprises de provisions fiscales          </v>
          </cell>
        </row>
        <row r="332">
          <cell r="A332">
            <v>449</v>
          </cell>
          <cell r="B332" t="str">
            <v>   XI. Winst van het boekjaar</v>
          </cell>
          <cell r="C332" t="str">
            <v>   XI. Bénéfice de l'exercice        </v>
          </cell>
          <cell r="D332" t="str">
            <v>   XI. Bénéfice de l'exercice        </v>
          </cell>
        </row>
        <row r="333">
          <cell r="A333">
            <v>450</v>
          </cell>
          <cell r="B333" t="str">
            <v>       Verlies van het boekjaar</v>
          </cell>
          <cell r="C333" t="str">
            <v>       Perte de l'exercice         </v>
          </cell>
          <cell r="D333" t="str">
            <v>       Perte de l'exercice         </v>
          </cell>
        </row>
        <row r="334">
          <cell r="A334">
            <v>451</v>
          </cell>
          <cell r="B334" t="str">
            <v>  XII. Onttrekking aan de belastingvrije reserves</v>
          </cell>
          <cell r="C334" t="str">
            <v>  XII. Prélèvements sur les réserves immunisées</v>
          </cell>
          <cell r="D334" t="str">
            <v>  XII. Prélèvements sur les réserves immunisées</v>
          </cell>
        </row>
        <row r="335">
          <cell r="A335">
            <v>452</v>
          </cell>
          <cell r="B335" t="str">
            <v>       Overboeking naar de belastingvrije reserves</v>
          </cell>
          <cell r="C335" t="str">
            <v>       Transfert aux réserves immunisées      </v>
          </cell>
          <cell r="D335" t="str">
            <v>       Transfert aux réserves immunisées      </v>
          </cell>
        </row>
        <row r="336">
          <cell r="A336">
            <v>453</v>
          </cell>
          <cell r="B336" t="str">
            <v> XIII. Te bestemmen winst van het boekjaar</v>
          </cell>
          <cell r="C336" t="str">
            <v> XIII. Bénéfice de l'exercice à affecter</v>
          </cell>
          <cell r="D336" t="str">
            <v> XIII. Bénéfice de l'exercice à affecter</v>
          </cell>
        </row>
        <row r="337">
          <cell r="A337">
            <v>454</v>
          </cell>
          <cell r="B337" t="str">
            <v>       Te verwerken verlies van het boekjaar</v>
          </cell>
          <cell r="C337" t="str">
            <v>       Perte de l'exercice à affecter</v>
          </cell>
          <cell r="D337" t="str">
            <v>       Perte de l'exercice à affecter</v>
          </cell>
        </row>
        <row r="338">
          <cell r="A338">
            <v>455</v>
          </cell>
          <cell r="D33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>Kostenobjecten </v>
          </cell>
          <cell r="C194" t="str">
            <v>Objets de coûts </v>
          </cell>
          <cell r="D194" t="str">
            <v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>Nouveau raccordement - Adaptation / Renforcement </v>
          </cell>
          <cell r="D221" t="str">
            <v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>Utilisation d'un appareil de mesure </v>
          </cell>
          <cell r="D222" t="str">
            <v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>Utilisation des équipements pour la transformation ou le soutien de la tension </v>
          </cell>
          <cell r="D223" t="str">
            <v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>Gestion système </v>
          </cell>
          <cell r="D227" t="str">
            <v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>Prélèvement forfaitaire d'énergie réactive </v>
          </cell>
          <cell r="D229" t="str">
            <v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>    I. Bedrijfsopbrengsten</v>
          </cell>
          <cell r="C284" t="str">
            <v>   I. Ventes et prestations</v>
          </cell>
          <cell r="D284" t="str">
            <v>   I. Ventes et prestations</v>
          </cell>
        </row>
        <row r="285">
          <cell r="A285">
            <v>402</v>
          </cell>
          <cell r="B285" t="str">
            <v>       A. Omzet </v>
          </cell>
          <cell r="C285" t="str">
            <v>       A. Chiffre d'affaires </v>
          </cell>
          <cell r="D285" t="str">
            <v>       A. Chiffre d'affaires </v>
          </cell>
        </row>
        <row r="286">
          <cell r="A286">
            <v>403</v>
          </cell>
          <cell r="B286" t="str">
            <v>       B. Wijziging in de voorraad goederen bewerking en gereed product en in bestellingen in uitvoering </v>
          </cell>
          <cell r="C286" t="str">
            <v>       B. Variation des en-cours de fabrication, des produits finis et des commandes en cours d'exécution</v>
          </cell>
          <cell r="D286" t="str">
            <v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>       C. Geproduceerde vaste activa </v>
          </cell>
          <cell r="C287" t="str">
            <v>       C. Production immobilisée</v>
          </cell>
          <cell r="D287" t="str">
            <v>       C. Production immobilisée</v>
          </cell>
        </row>
        <row r="288">
          <cell r="A288">
            <v>405</v>
          </cell>
          <cell r="B288" t="str">
            <v>       D. Andere bedrijfsopbrengsten </v>
          </cell>
          <cell r="C288" t="str">
            <v>       D. Autres produits d'exploitation </v>
          </cell>
          <cell r="D288" t="str">
            <v>       D. Autres produits d'exploitation </v>
          </cell>
        </row>
        <row r="289">
          <cell r="A289">
            <v>406</v>
          </cell>
          <cell r="B289" t="str">
            <v>   II. Bedrijfskosten</v>
          </cell>
          <cell r="C289" t="str">
            <v>   II. Coût des ventes et prestations</v>
          </cell>
          <cell r="D289" t="str">
            <v>   II. Coût des ventes et prestations</v>
          </cell>
        </row>
        <row r="290">
          <cell r="A290">
            <v>407</v>
          </cell>
          <cell r="B290" t="str">
            <v>       A. Handelsgoederen, grond- en hulp stoffen</v>
          </cell>
          <cell r="C290" t="str">
            <v>       A. Approvisionnements et marchandises</v>
          </cell>
          <cell r="D290" t="str">
            <v>       A. Approvisionnements et marchandises</v>
          </cell>
        </row>
        <row r="291">
          <cell r="A291">
            <v>408</v>
          </cell>
          <cell r="B291" t="str">
            <v>          1. Inkopen</v>
          </cell>
          <cell r="C291" t="str">
            <v>          1. Achats</v>
          </cell>
          <cell r="D291" t="str">
            <v>          1. Achats</v>
          </cell>
        </row>
        <row r="292">
          <cell r="A292">
            <v>409</v>
          </cell>
          <cell r="B292" t="str">
            <v>          2. Wijziging in de voorraad</v>
          </cell>
          <cell r="C292" t="str">
            <v>          2. Variation des stocks</v>
          </cell>
          <cell r="D292" t="str">
            <v>          2. Variation des stocks</v>
          </cell>
        </row>
        <row r="293">
          <cell r="A293">
            <v>410</v>
          </cell>
          <cell r="B293" t="str">
            <v>       B. Diensten en diverse goederen</v>
          </cell>
          <cell r="C293" t="str">
            <v>       B. Services et biens divers</v>
          </cell>
          <cell r="D293" t="str">
            <v>       B. Services et biens divers</v>
          </cell>
        </row>
        <row r="294">
          <cell r="A294">
            <v>411</v>
          </cell>
          <cell r="B294" t="str">
            <v>       C. Bezoldigingen, sociale lasten en pensioenen</v>
          </cell>
          <cell r="C294" t="str">
            <v>       C. Rémunérations, charges sociales et pensions</v>
          </cell>
          <cell r="D294" t="str">
            <v>       C. Rémunérations, charges sociales et pensions</v>
          </cell>
        </row>
        <row r="295">
          <cell r="A295">
            <v>412</v>
          </cell>
          <cell r="B295" t="str">
            <v>       D. Afschrijvingen en waardeverminderingen op oprichtingskosten, op immateriële en materiële vaste activa</v>
          </cell>
          <cell r="C295" t="str">
            <v>       D. Amortissements et réductions de valeur sur frais d'établissement, sur immob. incorporelles et corporelles</v>
          </cell>
          <cell r="D295" t="str">
            <v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>       E. Waardeverminderingen op voorraden, bestellingen in uitvoering en handelsvorderingen (toevoegingen +, terugnemingen -)</v>
          </cell>
          <cell r="C296" t="str">
            <v>       E. Réductions de valeur sur stocks, sur commandes en cours d'exécution et sur créances commerciales</v>
          </cell>
          <cell r="D296" t="str">
            <v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>       F. Voorzieningen voor risico's en kosten (toevoegingen +, bestedingen en terugnemingen -)</v>
          </cell>
          <cell r="C297" t="str">
            <v>       F. Provisions pour risques et charges</v>
          </cell>
          <cell r="D297" t="str">
            <v>       F. Provisions pour risques et charges</v>
          </cell>
        </row>
        <row r="298">
          <cell r="A298">
            <v>415</v>
          </cell>
          <cell r="B298" t="str">
            <v>       G. Andere bedrijfskosten</v>
          </cell>
          <cell r="C298" t="str">
            <v>       G. Autres charges d'exploit</v>
          </cell>
          <cell r="D298" t="str">
            <v>       G. Autres charges d'exploit</v>
          </cell>
        </row>
        <row r="299">
          <cell r="A299">
            <v>416</v>
          </cell>
          <cell r="B299" t="str">
            <v>       H. Als herstructureringskosten geactiveerde bedrijfskosten</v>
          </cell>
          <cell r="C299" t="str">
            <v>       H. Charges d'exploit. portées à l'actif au titre de frais de restructur.</v>
          </cell>
          <cell r="D299" t="str">
            <v>       H. Charges d'exploit. portées à l'actif au titre de frais de restructur.</v>
          </cell>
        </row>
        <row r="300">
          <cell r="A300">
            <v>417</v>
          </cell>
          <cell r="B300" t="str">
            <v>  III. Bedrijfswinst</v>
          </cell>
          <cell r="C300" t="str">
            <v>  III. Bénéfice d'exploitation</v>
          </cell>
          <cell r="D300" t="str">
            <v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>       Perte d'exploitation</v>
          </cell>
          <cell r="D301" t="str">
            <v>       Perte d'exploitation</v>
          </cell>
        </row>
        <row r="302">
          <cell r="A302">
            <v>419</v>
          </cell>
          <cell r="B302" t="str">
            <v>    IV. Financiële opbrengsten</v>
          </cell>
          <cell r="C302" t="str">
            <v>   IV. Produits financiers</v>
          </cell>
          <cell r="D302" t="str">
            <v>   IV. Produits financiers</v>
          </cell>
        </row>
        <row r="303">
          <cell r="A303">
            <v>420</v>
          </cell>
          <cell r="B303" t="str">
            <v>       A. Opbrengsten uit financiële vaste activa</v>
          </cell>
          <cell r="C303" t="str">
            <v>       A. Produits des immobilisations financières</v>
          </cell>
          <cell r="D303" t="str">
            <v>       A. Produits des immobilisations financières</v>
          </cell>
        </row>
        <row r="304">
          <cell r="A304">
            <v>421</v>
          </cell>
          <cell r="B304" t="str">
            <v>       B. Opbrengsten uit vlottende activa</v>
          </cell>
          <cell r="C304" t="str">
            <v>       B. Produits des actifs circulants</v>
          </cell>
          <cell r="D304" t="str">
            <v>       B. Produits des actifs circulants</v>
          </cell>
        </row>
        <row r="305">
          <cell r="A305">
            <v>422</v>
          </cell>
          <cell r="B305" t="str">
            <v>       C. Andere financiële opbrengsten</v>
          </cell>
          <cell r="C305" t="str">
            <v>       C. Autres produits financiers</v>
          </cell>
          <cell r="D305" t="str">
            <v>       C. Autres produits financiers</v>
          </cell>
        </row>
        <row r="306">
          <cell r="A306">
            <v>423</v>
          </cell>
          <cell r="B306" t="str">
            <v>    V. Financiële kosten</v>
          </cell>
          <cell r="C306" t="str">
            <v>    V. Charges financières</v>
          </cell>
          <cell r="D306" t="str">
            <v>    V. Charges financières</v>
          </cell>
        </row>
        <row r="307">
          <cell r="A307">
            <v>424</v>
          </cell>
          <cell r="B307" t="str">
            <v>       A. Kosten van schulden</v>
          </cell>
          <cell r="C307" t="str">
            <v>       A. Charges des dettes</v>
          </cell>
          <cell r="D307" t="str">
            <v>       A. Charges des dettes</v>
          </cell>
        </row>
        <row r="308">
          <cell r="A308">
            <v>425</v>
          </cell>
          <cell r="B308" t="str">
            <v>       B. Waardeverminderingen op andere vlottende activa dan bedoeld onder II.E</v>
          </cell>
          <cell r="C308" t="str">
            <v>       B. Réductions de valeur sur actifs circulants autres que ceux visés sub. II.E.</v>
          </cell>
          <cell r="D308" t="str">
            <v>       B. Réductions de valeur sur actifs circulants autres que ceux visés sub. II.E.</v>
          </cell>
        </row>
        <row r="309">
          <cell r="A309">
            <v>426</v>
          </cell>
          <cell r="B309" t="str">
            <v>       C. Andere financiële kosten </v>
          </cell>
          <cell r="C309" t="str">
            <v>       C. Autres charges financières</v>
          </cell>
          <cell r="D309" t="str">
            <v>       C. Autres charges financières</v>
          </cell>
        </row>
        <row r="310">
          <cell r="A310">
            <v>427</v>
          </cell>
          <cell r="B310" t="str">
            <v>   VI. Winst uit de gewone bedrijfsuitoefening, vóór belasting</v>
          </cell>
          <cell r="C310" t="str">
            <v>   VI. Bénéfice courant  avant impôts</v>
          </cell>
          <cell r="D310" t="str">
            <v>   VI. Bénéfice courant  avant impôts</v>
          </cell>
        </row>
        <row r="311">
          <cell r="A311">
            <v>428</v>
          </cell>
          <cell r="B311" t="str">
            <v>       Verlies uit de gewone bedrijfsuitoefening, vóór belasting</v>
          </cell>
          <cell r="C311" t="str">
            <v>       Perte courante avant impôts</v>
          </cell>
          <cell r="D311" t="str">
            <v>       Perte courante avant impôts</v>
          </cell>
        </row>
        <row r="312">
          <cell r="A312">
            <v>429</v>
          </cell>
          <cell r="B312" t="str">
            <v>  VII. Uitzonderlijke opbrengsten</v>
          </cell>
          <cell r="C312" t="str">
            <v>  VII. Produits exceptionnels</v>
          </cell>
          <cell r="D312" t="str">
            <v>  VII. Produits exceptionnels</v>
          </cell>
        </row>
        <row r="313">
          <cell r="A313">
            <v>430</v>
          </cell>
          <cell r="B313" t="str">
            <v>       A. Terugneming van afschrijvingen en van waardeverminderingen op immateriële en materiële vaste activa</v>
          </cell>
          <cell r="C313" t="str">
            <v>       A. Reprises d'amortissements et de réductions de valeur sur immobilisations incorporelles et corporelles</v>
          </cell>
          <cell r="D313" t="str">
            <v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>       B. Terugneming van waardeverminderingen op financiële vaste activa</v>
          </cell>
          <cell r="C314" t="str">
            <v>       B. Reprises de réductions de valeur sur immobilisations financières</v>
          </cell>
          <cell r="D314" t="str">
            <v>       B. Reprises de réductions de valeur sur immobilisations financières</v>
          </cell>
        </row>
        <row r="315">
          <cell r="A315">
            <v>432</v>
          </cell>
          <cell r="B315" t="str">
            <v>       C. Terugneming van voorzieningen voor uitzonderlijke risico's en kosten</v>
          </cell>
          <cell r="C315" t="str">
            <v>       C. Reprises de provisions pour risques et charges exceptionnels</v>
          </cell>
          <cell r="D315" t="str">
            <v>       C. Reprises de provisions pour risques et charges exceptionnels</v>
          </cell>
        </row>
        <row r="316">
          <cell r="A316">
            <v>433</v>
          </cell>
          <cell r="B316" t="str">
            <v>       D. Meerwaarden bij de realisatie van vaste activa</v>
          </cell>
          <cell r="C316" t="str">
            <v>       D. Plus-values sur réalisation d'actifs immobilisés</v>
          </cell>
          <cell r="D316" t="str">
            <v>       D. Plus-values sur réalisation d'actifs immobilisés</v>
          </cell>
        </row>
        <row r="317">
          <cell r="A317">
            <v>434</v>
          </cell>
          <cell r="B317" t="str">
            <v>       E. Andere uitzonderlijke opbrengsten</v>
          </cell>
          <cell r="C317" t="str">
            <v>       E. Autres produits exceptionnels</v>
          </cell>
          <cell r="D317" t="str">
            <v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> VIII. Charges exceptionnelles.</v>
          </cell>
          <cell r="D318" t="str">
            <v> VIII. Charges exceptionnelles.</v>
          </cell>
        </row>
        <row r="319">
          <cell r="A319">
            <v>436</v>
          </cell>
          <cell r="B319" t="str">
            <v>       A. Uitzonderlijke afschrijvingen en waardeverminderingen op oprichtingskosten, op immateriële en materiële vaste activa</v>
          </cell>
          <cell r="C319" t="str">
            <v>       A. Amortissements et réductions de valeur exceptionnels sur frais d'établissement, sur immobilisations incorporelles et corporelles</v>
          </cell>
          <cell r="D319" t="str">
            <v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>       B. Waardeverminderingen op financiële vaste activa</v>
          </cell>
          <cell r="C320" t="str">
            <v>       B. Réductions de valeur sur immobilisations financières </v>
          </cell>
          <cell r="D320" t="str">
            <v>       B. Réductions de valeur sur immobilisations financières </v>
          </cell>
        </row>
        <row r="321">
          <cell r="A321">
            <v>438</v>
          </cell>
          <cell r="B321" t="str">
            <v>       C. Voorzieningen voor uitzonderlijke risico's en kosten (toevoegingen +, bestedingen -)</v>
          </cell>
          <cell r="C321" t="str">
            <v>       C. Provisions pour risques et charges exceptionnels</v>
          </cell>
          <cell r="D321" t="str">
            <v>       C. Provisions pour risques et charges exceptionnels</v>
          </cell>
        </row>
        <row r="322">
          <cell r="A322">
            <v>439</v>
          </cell>
          <cell r="B322" t="str">
            <v>       D. Minderwaarden bij de realisatie van vaste activa</v>
          </cell>
          <cell r="C322" t="str">
            <v>       D. Moins-values sur réalisation d'actifs immobilisés </v>
          </cell>
          <cell r="D322" t="str">
            <v>       D. Moins-values sur réalisation d'actifs immobilisés </v>
          </cell>
        </row>
        <row r="323">
          <cell r="A323">
            <v>440</v>
          </cell>
          <cell r="B323" t="str">
            <v>       E. Andere uitzonderlijke kosten</v>
          </cell>
          <cell r="C323" t="str">
            <v>       E. Autres charges exceptionnelles</v>
          </cell>
          <cell r="D323" t="str">
            <v>       E. Autres charges exceptionnelles</v>
          </cell>
        </row>
        <row r="324">
          <cell r="A324">
            <v>441</v>
          </cell>
          <cell r="B324" t="str">
            <v>       F. Als herstructureringskosten geactiveerde uitzonderlijke kosten (-)</v>
          </cell>
          <cell r="C324" t="str">
            <v>       F. Charges exceptionnelles portées à l'actif au titre de frais de restructuration (-)</v>
          </cell>
          <cell r="D324" t="str">
            <v>       F. Charges exceptionnelles portées à l'actif au titre de frais de restructuration (-)</v>
          </cell>
        </row>
        <row r="325">
          <cell r="A325">
            <v>442</v>
          </cell>
          <cell r="B325" t="str">
            <v>   IX. Winst van het boekjaar vóór belasting</v>
          </cell>
          <cell r="C325" t="str">
            <v>   IX. Bénéfice de l'exercice avant impôts</v>
          </cell>
          <cell r="D325" t="str">
            <v>   IX. Bénéfice de l'exercice avant impôts</v>
          </cell>
        </row>
        <row r="326">
          <cell r="A326">
            <v>443</v>
          </cell>
          <cell r="B326" t="str">
            <v>        Verlies van het boekj. vóór belasting</v>
          </cell>
          <cell r="C326" t="str">
            <v>       Perte de l'exercice avant impôts</v>
          </cell>
          <cell r="D326" t="str">
            <v>       Perte de l'exercice avant impôts</v>
          </cell>
        </row>
        <row r="327">
          <cell r="A327">
            <v>444</v>
          </cell>
          <cell r="B327" t="str">
            <v>   IX bis. A. Onttrekking aan de uitgestelde belastingen</v>
          </cell>
          <cell r="C327" t="str">
            <v>   IX bis. A. Prélèvements sur les impôts différés      </v>
          </cell>
          <cell r="D327" t="str">
            <v>   IX bis. A. Prélèvements sur les impôts différés      </v>
          </cell>
        </row>
        <row r="328">
          <cell r="A328">
            <v>445</v>
          </cell>
          <cell r="B328" t="str">
            <v>           B. Overboeking naar de uitgestelde belastingen</v>
          </cell>
          <cell r="C328" t="str">
            <v>           B. Transfert aux impôts différés        </v>
          </cell>
          <cell r="D328" t="str">
            <v>           B. Transfert aux impôts différés        </v>
          </cell>
        </row>
        <row r="329">
          <cell r="A329">
            <v>446</v>
          </cell>
          <cell r="B329" t="str">
            <v>    X. Belastingen op het resultaat</v>
          </cell>
          <cell r="C329" t="str">
            <v>    X. Impôts sur le résultat        </v>
          </cell>
          <cell r="D329" t="str">
            <v>    X. Impôts sur le résultat        </v>
          </cell>
        </row>
        <row r="330">
          <cell r="A330">
            <v>447</v>
          </cell>
          <cell r="B330" t="str">
            <v>       A. Belastingen</v>
          </cell>
          <cell r="C330" t="str">
            <v>       A. Impôts</v>
          </cell>
          <cell r="D330" t="str">
            <v>       A. Impôts</v>
          </cell>
        </row>
        <row r="331">
          <cell r="A331">
            <v>448</v>
          </cell>
          <cell r="B331" t="str">
            <v>       B. Regularisering van belastingen en terugneming van voorzieningen voor belastingen</v>
          </cell>
          <cell r="C331" t="str">
            <v>       B. Régularisations d'impôts et reprises de provisions fiscales          </v>
          </cell>
          <cell r="D331" t="str">
            <v>       B. Régularisations d'impôts et reprises de provisions fiscales          </v>
          </cell>
        </row>
        <row r="332">
          <cell r="A332">
            <v>449</v>
          </cell>
          <cell r="B332" t="str">
            <v>   XI. Winst van het boekjaar</v>
          </cell>
          <cell r="C332" t="str">
            <v>   XI. Bénéfice de l'exercice        </v>
          </cell>
          <cell r="D332" t="str">
            <v>   XI. Bénéfice de l'exercice        </v>
          </cell>
        </row>
        <row r="333">
          <cell r="A333">
            <v>450</v>
          </cell>
          <cell r="B333" t="str">
            <v>       Verlies van het boekjaar</v>
          </cell>
          <cell r="C333" t="str">
            <v>       Perte de l'exercice         </v>
          </cell>
          <cell r="D333" t="str">
            <v>       Perte de l'exercice         </v>
          </cell>
        </row>
        <row r="334">
          <cell r="A334">
            <v>451</v>
          </cell>
          <cell r="B334" t="str">
            <v>  XII. Onttrekking aan de belastingvrije reserves</v>
          </cell>
          <cell r="C334" t="str">
            <v>  XII. Prélèvements sur les réserves immunisées</v>
          </cell>
          <cell r="D334" t="str">
            <v>  XII. Prélèvements sur les réserves immunisées</v>
          </cell>
        </row>
        <row r="335">
          <cell r="A335">
            <v>452</v>
          </cell>
          <cell r="B335" t="str">
            <v>       Overboeking naar de belastingvrije reserves</v>
          </cell>
          <cell r="C335" t="str">
            <v>       Transfert aux réserves immunisées      </v>
          </cell>
          <cell r="D335" t="str">
            <v>       Transfert aux réserves immunisées      </v>
          </cell>
        </row>
        <row r="336">
          <cell r="A336">
            <v>453</v>
          </cell>
          <cell r="B336" t="str">
            <v> XIII. Te bestemmen winst van het boekjaar</v>
          </cell>
          <cell r="C336" t="str">
            <v> XIII. Bénéfice de l'exercice à affecter</v>
          </cell>
          <cell r="D336" t="str">
            <v> XIII. Bénéfice de l'exercice à affecter</v>
          </cell>
        </row>
        <row r="337">
          <cell r="A337">
            <v>454</v>
          </cell>
          <cell r="B337" t="str">
            <v>       Te verwerken verlies van het boekjaar</v>
          </cell>
          <cell r="C337" t="str">
            <v>       Perte de l'exercice à affecter</v>
          </cell>
          <cell r="D337" t="str">
            <v>       Perte de l'exercice à affecter</v>
          </cell>
        </row>
        <row r="338">
          <cell r="A338">
            <v>455</v>
          </cell>
          <cell r="D33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</sheetNames>
    <sheetDataSet>
      <sheetData sheetId="12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33.12</v>
          </cell>
        </row>
        <row r="200">
          <cell r="I200">
            <v>191</v>
          </cell>
        </row>
        <row r="201">
          <cell r="I201">
            <v>21.0957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showGridLines="0" tabSelected="1" zoomScale="90" zoomScaleNormal="90" workbookViewId="0" topLeftCell="A1">
      <selection activeCell="C17" sqref="C17"/>
    </sheetView>
  </sheetViews>
  <sheetFormatPr defaultColWidth="8.8515625" defaultRowHeight="15"/>
  <cols>
    <col min="1" max="1" width="8.8515625" style="13" customWidth="1"/>
    <col min="2" max="2" width="31.8515625" style="13" customWidth="1"/>
    <col min="3" max="3" width="20.8515625" style="13" customWidth="1"/>
    <col min="4" max="4" width="11.00390625" style="13" customWidth="1"/>
    <col min="5" max="12" width="8.8515625" style="13" customWidth="1"/>
    <col min="13" max="13" width="9.140625" style="13" customWidth="1"/>
    <col min="14" max="14" width="8.8515625" style="13" customWidth="1"/>
    <col min="15" max="15" width="11.00390625" style="13" bestFit="1" customWidth="1"/>
    <col min="16" max="16" width="8.8515625" style="13" customWidth="1"/>
    <col min="17" max="17" width="25.57421875" style="13" customWidth="1"/>
    <col min="18" max="16384" width="8.8515625" style="13" customWidth="1"/>
  </cols>
  <sheetData>
    <row r="1" spans="2:15" ht="12.75">
      <c r="B1" s="14"/>
      <c r="C1" s="15"/>
      <c r="O1" s="1423"/>
    </row>
    <row r="2" spans="1:13" s="19" customFormat="1" ht="26.25">
      <c r="A2" s="16"/>
      <c r="B2" s="17" t="s">
        <v>466</v>
      </c>
      <c r="C2" s="18"/>
      <c r="D2" s="18"/>
      <c r="E2" s="18"/>
      <c r="F2" s="16"/>
      <c r="G2" s="16"/>
      <c r="H2" s="16"/>
      <c r="I2" s="16"/>
      <c r="J2" s="16"/>
      <c r="K2" s="16"/>
      <c r="L2" s="16"/>
      <c r="M2" s="16"/>
    </row>
    <row r="3" spans="2:3" ht="12.75">
      <c r="B3" s="14"/>
      <c r="C3" s="15"/>
    </row>
    <row r="4" spans="2:3" ht="13.5" thickBot="1">
      <c r="B4" s="14"/>
      <c r="C4" s="15"/>
    </row>
    <row r="5" spans="2:3" ht="13.5" thickBot="1">
      <c r="B5" s="14" t="s">
        <v>467</v>
      </c>
      <c r="C5" s="20">
        <v>2016</v>
      </c>
    </row>
    <row r="6" spans="2:3" ht="13.5" thickBot="1">
      <c r="B6" s="14"/>
      <c r="C6" s="15"/>
    </row>
    <row r="7" spans="2:6" ht="13.5" thickBot="1">
      <c r="B7" s="14" t="s">
        <v>0</v>
      </c>
      <c r="C7" s="1584"/>
      <c r="D7" s="1585"/>
      <c r="E7" s="1585"/>
      <c r="F7" s="1586"/>
    </row>
    <row r="8" spans="2:6" ht="13.5" thickBot="1">
      <c r="B8" s="14" t="s">
        <v>1</v>
      </c>
      <c r="C8" s="1584"/>
      <c r="D8" s="1585"/>
      <c r="E8" s="1585"/>
      <c r="F8" s="1586"/>
    </row>
    <row r="9" spans="2:6" ht="13.5" thickBot="1">
      <c r="B9" s="14" t="s">
        <v>2</v>
      </c>
      <c r="C9" s="1584"/>
      <c r="D9" s="1585"/>
      <c r="E9" s="1585"/>
      <c r="F9" s="1586"/>
    </row>
    <row r="10" spans="2:6" ht="13.5" thickBot="1">
      <c r="B10" s="14" t="s">
        <v>3</v>
      </c>
      <c r="C10" s="1584"/>
      <c r="D10" s="1585"/>
      <c r="E10" s="1585"/>
      <c r="F10" s="1586"/>
    </row>
    <row r="11" spans="2:6" s="21" customFormat="1" ht="13.5" thickBot="1">
      <c r="B11" s="22"/>
      <c r="C11" s="23"/>
      <c r="D11" s="23"/>
      <c r="E11" s="23"/>
      <c r="F11" s="23"/>
    </row>
    <row r="12" spans="2:5" ht="13.5" thickBot="1">
      <c r="B12" s="24" t="s">
        <v>4</v>
      </c>
      <c r="C12" s="14"/>
      <c r="D12" s="24" t="s">
        <v>5</v>
      </c>
      <c r="E12" s="25">
        <v>2015</v>
      </c>
    </row>
    <row r="13" spans="2:5" ht="13.5" thickBot="1">
      <c r="B13" s="24"/>
      <c r="C13" s="14"/>
      <c r="D13" s="24" t="s">
        <v>6</v>
      </c>
      <c r="E13" s="25">
        <v>2016</v>
      </c>
    </row>
    <row r="14" spans="2:3" ht="12.75">
      <c r="B14" s="26"/>
      <c r="C14" s="15"/>
    </row>
    <row r="16" spans="1:9" ht="12.75">
      <c r="A16" s="1581" t="s">
        <v>13</v>
      </c>
      <c r="B16" s="1582"/>
      <c r="C16" s="1582"/>
      <c r="D16" s="1582"/>
      <c r="E16" s="1582"/>
      <c r="F16" s="1582"/>
      <c r="G16" s="1582"/>
      <c r="H16" s="1582"/>
      <c r="I16" s="1583"/>
    </row>
    <row r="17" ht="12.75">
      <c r="A17" s="27"/>
    </row>
    <row r="18" ht="12.75">
      <c r="A18" s="27" t="s">
        <v>14</v>
      </c>
    </row>
    <row r="19" ht="12.75">
      <c r="A19" s="28" t="s">
        <v>15</v>
      </c>
    </row>
    <row r="20" ht="12.75">
      <c r="A20" s="27" t="s">
        <v>16</v>
      </c>
    </row>
    <row r="21" ht="12.75">
      <c r="A21" s="27" t="s">
        <v>404</v>
      </c>
    </row>
    <row r="22" ht="12.75">
      <c r="A22" s="27" t="s">
        <v>17</v>
      </c>
    </row>
    <row r="23" ht="12.75">
      <c r="A23" s="27"/>
    </row>
    <row r="24" ht="12.75">
      <c r="A24" s="27" t="s">
        <v>18</v>
      </c>
    </row>
    <row r="25" ht="12.75">
      <c r="A25" s="27"/>
    </row>
    <row r="26" s="29" customFormat="1" ht="12.75">
      <c r="A26" s="29" t="s">
        <v>7</v>
      </c>
    </row>
    <row r="27" s="31" customFormat="1" ht="15">
      <c r="A27" s="30"/>
    </row>
    <row r="28" s="31" customFormat="1" ht="12.75"/>
    <row r="29" spans="1:9" ht="12.75">
      <c r="A29" s="1581" t="s">
        <v>8</v>
      </c>
      <c r="B29" s="1582"/>
      <c r="C29" s="1582"/>
      <c r="D29" s="1582"/>
      <c r="E29" s="1582"/>
      <c r="F29" s="1582"/>
      <c r="G29" s="1582"/>
      <c r="H29" s="1582"/>
      <c r="I29" s="1583"/>
    </row>
    <row r="30" spans="1:12" s="27" customFormat="1" ht="12.75">
      <c r="A30" s="32"/>
      <c r="B30" s="32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4" ht="12.75">
      <c r="A31" s="32"/>
      <c r="B31" s="33"/>
      <c r="D31" s="34" t="s">
        <v>9</v>
      </c>
    </row>
    <row r="32" spans="1:2" ht="12.75">
      <c r="A32" s="32"/>
      <c r="B32" s="35"/>
    </row>
    <row r="33" spans="1:7" ht="15" customHeight="1">
      <c r="A33" s="32"/>
      <c r="B33" s="36"/>
      <c r="C33" s="37"/>
      <c r="D33" s="38" t="s">
        <v>10</v>
      </c>
      <c r="E33" s="39"/>
      <c r="F33" s="39"/>
      <c r="G33" s="39"/>
    </row>
    <row r="34" spans="1:2" ht="12.75">
      <c r="A34" s="32"/>
      <c r="B34" s="40"/>
    </row>
    <row r="35" spans="1:4" ht="12.75">
      <c r="A35" s="32"/>
      <c r="B35" s="41"/>
      <c r="D35" s="13" t="s">
        <v>11</v>
      </c>
    </row>
    <row r="36" spans="1:2" ht="12.75">
      <c r="A36" s="32"/>
      <c r="B36" s="32"/>
    </row>
    <row r="37" spans="1:11" s="21" customFormat="1" ht="12.75" customHeight="1">
      <c r="A37" s="42"/>
      <c r="B37" s="43"/>
      <c r="D37" s="44" t="s">
        <v>405</v>
      </c>
      <c r="E37" s="45"/>
      <c r="F37" s="45"/>
      <c r="G37" s="45"/>
      <c r="H37" s="45"/>
      <c r="I37" s="45"/>
      <c r="J37" s="45"/>
      <c r="K37" s="45"/>
    </row>
    <row r="38" spans="1:11" s="21" customFormat="1" ht="28.5" customHeight="1">
      <c r="A38" s="42"/>
      <c r="B38" s="42"/>
      <c r="D38" s="45"/>
      <c r="E38" s="45"/>
      <c r="F38" s="45"/>
      <c r="G38" s="45"/>
      <c r="H38" s="45"/>
      <c r="I38" s="45"/>
      <c r="J38" s="45"/>
      <c r="K38" s="45"/>
    </row>
    <row r="39" spans="1:2" ht="12.75">
      <c r="A39" s="32"/>
      <c r="B39" s="32"/>
    </row>
    <row r="41" spans="1:12" s="27" customFormat="1" ht="12.75">
      <c r="A41" s="1581" t="s">
        <v>12</v>
      </c>
      <c r="B41" s="1582"/>
      <c r="C41" s="1582"/>
      <c r="D41" s="1582"/>
      <c r="E41" s="1582"/>
      <c r="F41" s="1582"/>
      <c r="G41" s="1582"/>
      <c r="H41" s="1582"/>
      <c r="I41" s="1583"/>
      <c r="J41" s="13"/>
      <c r="K41" s="13"/>
      <c r="L41" s="13"/>
    </row>
    <row r="42" spans="1:12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2" s="14" customFormat="1" ht="12.75">
      <c r="A43" s="12" t="s">
        <v>406</v>
      </c>
      <c r="B43" s="11"/>
    </row>
    <row r="44" ht="12.75">
      <c r="A44" s="27" t="s">
        <v>439</v>
      </c>
    </row>
    <row r="45" ht="12.75">
      <c r="A45" s="27" t="s">
        <v>407</v>
      </c>
    </row>
    <row r="46" ht="12.75">
      <c r="A46" s="27"/>
    </row>
    <row r="47" spans="1:5" ht="12.75">
      <c r="A47" s="12" t="str">
        <f>+'TABEL 1'!A1:M1</f>
        <v>TABEL 1: Overzicht toegestaan inkomen gereguleerde activiteiten 'elektriciteit' en 'gas' voor boekjaar 2016</v>
      </c>
      <c r="B47" s="11"/>
      <c r="C47" s="11"/>
      <c r="D47" s="11"/>
      <c r="E47" s="11"/>
    </row>
    <row r="48" ht="12.75">
      <c r="A48" s="27" t="str">
        <f>"In deze tabel wordt door de VREG het toegestaan inkomen voor de gereguleerde activiteiten 'elektriciteit' en 'gas' m.b.t. boekjaar "&amp;C5&amp;" opgegeven, uitsgeplitst over"</f>
        <v>In deze tabel wordt door de VREG het toegestaan inkomen voor de gereguleerde activiteiten 'elektriciteit' en 'gas' m.b.t. boekjaar 2016 opgegeven, uitsgeplitst over</v>
      </c>
    </row>
    <row r="49" ht="12.75">
      <c r="A49" s="28" t="s">
        <v>453</v>
      </c>
    </row>
    <row r="50" ht="12.75">
      <c r="A50" s="27" t="s">
        <v>440</v>
      </c>
    </row>
    <row r="51" ht="12.75">
      <c r="A51" s="27" t="s">
        <v>408</v>
      </c>
    </row>
    <row r="52" ht="12.75">
      <c r="A52" s="27"/>
    </row>
    <row r="53" spans="1:7" ht="12.75">
      <c r="A53" s="12" t="str">
        <f>+'TABEL 2'!A1:L1</f>
        <v>TABEL 2: Opdeling toegestaan inkomen voor gereguleerde activiteit 'elektriciteit' volgens tariefcomponenten</v>
      </c>
      <c r="B53" s="11"/>
      <c r="C53" s="11"/>
      <c r="D53" s="11"/>
      <c r="E53" s="11"/>
      <c r="F53" s="11"/>
      <c r="G53" s="11"/>
    </row>
    <row r="54" ht="12.75">
      <c r="A54" s="27" t="s">
        <v>409</v>
      </c>
    </row>
    <row r="55" ht="12.75">
      <c r="A55" s="28" t="s">
        <v>435</v>
      </c>
    </row>
    <row r="56" ht="12.75">
      <c r="A56" s="27" t="s">
        <v>410</v>
      </c>
    </row>
    <row r="57" ht="12.75">
      <c r="A57" s="27" t="s">
        <v>411</v>
      </c>
    </row>
    <row r="58" ht="12.75">
      <c r="A58" s="27"/>
    </row>
    <row r="59" spans="1:6" ht="12.75">
      <c r="A59" s="12" t="str">
        <f>+'TABEL 3'!A1:W1</f>
        <v>TABEL 3: Opdeling toegestaan inkomen voor gereguleerde activiteit 'elektriciteit' volgens klantengroep</v>
      </c>
      <c r="B59" s="11"/>
      <c r="C59" s="11"/>
      <c r="D59" s="11"/>
      <c r="E59" s="11"/>
      <c r="F59" s="11"/>
    </row>
    <row r="60" ht="12.75">
      <c r="A60" s="27" t="s">
        <v>483</v>
      </c>
    </row>
    <row r="61" ht="12.75">
      <c r="A61" s="27" t="s">
        <v>482</v>
      </c>
    </row>
    <row r="62" ht="12.75">
      <c r="A62" s="27" t="s">
        <v>441</v>
      </c>
    </row>
    <row r="63" ht="12.75">
      <c r="A63" s="27" t="s">
        <v>412</v>
      </c>
    </row>
    <row r="64" ht="12.75">
      <c r="A64" s="28" t="s">
        <v>414</v>
      </c>
    </row>
    <row r="65" ht="12.75">
      <c r="A65" s="28" t="s">
        <v>413</v>
      </c>
    </row>
    <row r="66" ht="12.75">
      <c r="A66" s="28" t="s">
        <v>415</v>
      </c>
    </row>
    <row r="67" ht="12.75">
      <c r="A67" s="28" t="s">
        <v>442</v>
      </c>
    </row>
    <row r="68" ht="12.75">
      <c r="A68" s="28"/>
    </row>
    <row r="69" spans="1:4" ht="12.75">
      <c r="A69" s="12" t="str">
        <f>+'TABEL 4'!A1:T1</f>
        <v>TABEL 4: Tarieflijst distributienettarieven elektriciteit - AFNAME - JAAR 2016</v>
      </c>
      <c r="B69" s="11"/>
      <c r="C69" s="11"/>
      <c r="D69" s="11"/>
    </row>
    <row r="70" ht="12.75">
      <c r="A70" s="27" t="s">
        <v>420</v>
      </c>
    </row>
    <row r="71" ht="12.75">
      <c r="A71" s="28" t="s">
        <v>423</v>
      </c>
    </row>
    <row r="72" ht="12.75">
      <c r="A72" s="27"/>
    </row>
    <row r="73" spans="1:12" ht="12.75">
      <c r="A73" s="12" t="str">
        <f>+'TABEL 5'!A1:J1</f>
        <v>TABEL 5: Reconciliatie van het toegestaan inkomen voor de gereguleerde activiteit 'elektriciteit' met de geraamde omzet voor de periodieke tarieven (afname)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ht="12.75">
      <c r="A74" s="27" t="s">
        <v>460</v>
      </c>
    </row>
    <row r="75" ht="12.75">
      <c r="A75" s="27" t="s">
        <v>444</v>
      </c>
    </row>
    <row r="76" ht="12.75">
      <c r="A76" s="27" t="s">
        <v>419</v>
      </c>
    </row>
    <row r="77" ht="12.75">
      <c r="A77" s="27" t="s">
        <v>416</v>
      </c>
    </row>
    <row r="78" ht="12.75">
      <c r="A78" s="46" t="s">
        <v>417</v>
      </c>
    </row>
    <row r="79" ht="12.75">
      <c r="A79" s="46" t="s">
        <v>418</v>
      </c>
    </row>
    <row r="80" ht="12.75">
      <c r="A80" s="27"/>
    </row>
    <row r="81" spans="1:3" ht="12.75">
      <c r="A81" s="12" t="str">
        <f>+'TABEL 6A'!A1:N1</f>
        <v>TABEL 6A: Tarieflijst transmissienettarieven voor boekjaar 2016</v>
      </c>
      <c r="B81" s="11"/>
      <c r="C81" s="11"/>
    </row>
    <row r="82" ht="12.75">
      <c r="A82" s="27" t="s">
        <v>461</v>
      </c>
    </row>
    <row r="83" ht="12.75">
      <c r="A83" s="27" t="str">
        <f>"tariefcodes, 'type of connection', veldnamen, BTW-% en globalisatiecodes op te geven. Vervolgens dient uiteraard het tarief per tariefcomponent en per klantengroep voor boekjaar "&amp;C5</f>
        <v>tariefcodes, 'type of connection', veldnamen, BTW-% en globalisatiecodes op te geven. Vervolgens dient uiteraard het tarief per tariefcomponent en per klantengroep voor boekjaar 2016</v>
      </c>
    </row>
    <row r="84" ht="12.75">
      <c r="A84" s="27" t="s">
        <v>445</v>
      </c>
    </row>
    <row r="85" ht="12.75">
      <c r="A85" s="27"/>
    </row>
    <row r="86" spans="1:9" ht="12.75">
      <c r="A86" s="12" t="str">
        <f>+'TABEL 6B'!A1:M1</f>
        <v>Tabel 6B: Aansluiting transmissienettarieven Elia en de door de DNB doorgerekende transmissienettarieven voor boekjaar 2016</v>
      </c>
      <c r="B86" s="11"/>
      <c r="C86" s="11"/>
      <c r="D86" s="11"/>
      <c r="E86" s="11"/>
      <c r="F86" s="11"/>
      <c r="G86" s="11"/>
      <c r="H86" s="11"/>
      <c r="I86" s="11"/>
    </row>
    <row r="87" ht="12.75">
      <c r="A87" s="27" t="s">
        <v>429</v>
      </c>
    </row>
    <row r="88" ht="12.75">
      <c r="A88" s="27" t="s">
        <v>424</v>
      </c>
    </row>
    <row r="89" ht="12.75">
      <c r="A89" s="27" t="s">
        <v>425</v>
      </c>
    </row>
    <row r="90" ht="12.75">
      <c r="A90" s="28" t="s">
        <v>499</v>
      </c>
    </row>
    <row r="91" ht="12.75">
      <c r="A91" s="28" t="s">
        <v>426</v>
      </c>
    </row>
    <row r="92" ht="12.75">
      <c r="A92" s="1496" t="s">
        <v>497</v>
      </c>
    </row>
    <row r="93" ht="12.75">
      <c r="A93" s="28" t="s">
        <v>427</v>
      </c>
    </row>
    <row r="94" ht="12.75">
      <c r="A94" s="28" t="s">
        <v>498</v>
      </c>
    </row>
    <row r="95" ht="12.75">
      <c r="A95" s="27" t="s">
        <v>428</v>
      </c>
    </row>
    <row r="96" ht="12.75">
      <c r="A96" s="27"/>
    </row>
    <row r="97" spans="1:4" ht="12.75">
      <c r="A97" s="11" t="str">
        <f>+'TABEL 7'!A1:R1</f>
        <v>TABEL 7: Tarieflijst distributienettarieven elektriciteit - INJECTIE - JAAR 2016</v>
      </c>
      <c r="B97" s="11"/>
      <c r="C97" s="11"/>
      <c r="D97" s="11"/>
    </row>
    <row r="98" ht="12.75">
      <c r="A98" s="13" t="s">
        <v>430</v>
      </c>
    </row>
    <row r="99" ht="12.75">
      <c r="A99" s="47" t="s">
        <v>431</v>
      </c>
    </row>
    <row r="101" spans="1:11" ht="12.75">
      <c r="A101" s="11" t="str">
        <f>+'TABEL 8'!A1:K1</f>
        <v>TABEL 8: Reconciliatie van het toegestaan inkomen voor de gereguleerde activiteit 'elektriciteit' met de geraamde omzet voor de periodieke tarieven (injectie) 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ht="12.75">
      <c r="A102" s="27" t="s">
        <v>459</v>
      </c>
    </row>
    <row r="103" ht="12.75">
      <c r="A103" s="27" t="s">
        <v>444</v>
      </c>
    </row>
    <row r="104" ht="12.75">
      <c r="A104" s="27" t="s">
        <v>432</v>
      </c>
    </row>
    <row r="105" ht="12.75">
      <c r="A105" s="27" t="s">
        <v>433</v>
      </c>
    </row>
    <row r="106" ht="12.75">
      <c r="A106" s="46" t="s">
        <v>434</v>
      </c>
    </row>
    <row r="107" ht="12.75">
      <c r="A107" s="46"/>
    </row>
    <row r="108" spans="1:6" ht="12.75">
      <c r="A108" s="11" t="str">
        <f>+'TABEL 9'!A1:I1</f>
        <v>TABEL 9: Opdeling toegestaan inkomen voor gereguleerde activiteit 'gas' volgens tariefcomponenten</v>
      </c>
      <c r="B108" s="11"/>
      <c r="C108" s="11"/>
      <c r="D108" s="11"/>
      <c r="E108" s="11"/>
      <c r="F108" s="11"/>
    </row>
    <row r="109" ht="12.75">
      <c r="A109" s="27" t="s">
        <v>409</v>
      </c>
    </row>
    <row r="110" ht="12.75">
      <c r="A110" s="28" t="s">
        <v>446</v>
      </c>
    </row>
    <row r="111" ht="12.75">
      <c r="A111" s="27" t="s">
        <v>447</v>
      </c>
    </row>
    <row r="112" ht="12.75">
      <c r="A112" s="27" t="s">
        <v>411</v>
      </c>
    </row>
    <row r="114" spans="1:6" ht="12.75">
      <c r="A114" s="11" t="str">
        <f>+'TABEL 10'!A1:G1</f>
        <v>TABEL 10: Opdeling toegestaan inkomen voor gereguleerde activiteit 'gas' volgens klantengroep (afname)</v>
      </c>
      <c r="B114" s="11"/>
      <c r="C114" s="11"/>
      <c r="D114" s="11"/>
      <c r="E114" s="11"/>
      <c r="F114" s="11"/>
    </row>
    <row r="115" ht="12.75">
      <c r="A115" s="27" t="s">
        <v>436</v>
      </c>
    </row>
    <row r="116" ht="12.75">
      <c r="A116" s="27" t="s">
        <v>448</v>
      </c>
    </row>
    <row r="117" ht="12.75">
      <c r="A117" s="27" t="s">
        <v>449</v>
      </c>
    </row>
    <row r="118" ht="12.75">
      <c r="A118" s="28" t="s">
        <v>414</v>
      </c>
    </row>
    <row r="119" ht="12.75">
      <c r="A119" s="28" t="s">
        <v>415</v>
      </c>
    </row>
    <row r="120" ht="18.75" customHeight="1">
      <c r="A120" s="28" t="s">
        <v>443</v>
      </c>
    </row>
    <row r="122" spans="1:3" ht="12.75">
      <c r="A122" s="11" t="str">
        <f>+'TABEL 11'!A1:K1</f>
        <v>TABEL 11: Tarieflijst distributienettarieven gas - AFNAME - JAAR 2016</v>
      </c>
      <c r="B122" s="11"/>
      <c r="C122" s="11"/>
    </row>
    <row r="123" ht="12.75">
      <c r="A123" s="13" t="s">
        <v>463</v>
      </c>
    </row>
    <row r="124" ht="14.25" customHeight="1">
      <c r="A124" s="13" t="s">
        <v>437</v>
      </c>
    </row>
    <row r="126" spans="1:10" ht="12.75">
      <c r="A126" s="11" t="str">
        <f>+'TABEL 12'!A1:M1</f>
        <v>TABEL 12: Reconciliatie van het toegestaan inkomen voor de gereguleerde activiteit 'gas' met de geraamde omzet voor de periodieke tarieven</v>
      </c>
      <c r="B126" s="11"/>
      <c r="C126" s="11"/>
      <c r="D126" s="11"/>
      <c r="E126" s="11"/>
      <c r="F126" s="11"/>
      <c r="G126" s="11"/>
      <c r="H126" s="11"/>
      <c r="I126" s="11"/>
      <c r="J126" s="11"/>
    </row>
    <row r="127" ht="12.75">
      <c r="A127" s="27" t="s">
        <v>458</v>
      </c>
    </row>
    <row r="128" ht="12.75">
      <c r="A128" s="27" t="s">
        <v>444</v>
      </c>
    </row>
    <row r="129" ht="12.75">
      <c r="A129" s="27" t="s">
        <v>438</v>
      </c>
    </row>
    <row r="130" ht="12.75">
      <c r="A130" s="27" t="s">
        <v>433</v>
      </c>
    </row>
    <row r="131" ht="12.75">
      <c r="A131" s="46" t="s">
        <v>434</v>
      </c>
    </row>
  </sheetData>
  <sheetProtection/>
  <mergeCells count="7">
    <mergeCell ref="A29:I29"/>
    <mergeCell ref="A41:I41"/>
    <mergeCell ref="C7:F7"/>
    <mergeCell ref="C8:F8"/>
    <mergeCell ref="C9:F9"/>
    <mergeCell ref="C10:F10"/>
    <mergeCell ref="A16:I16"/>
  </mergeCells>
  <hyperlinks>
    <hyperlink ref="A43:B43" location="TITELBLAD!A1" display="TITELBLAD"/>
    <hyperlink ref="A47:E47" location="'TABEL 1'!A1" display="'TABEL 1'!A1"/>
    <hyperlink ref="A53:G53" location="'TABEL 2'!A1" display="'TABEL 2'!A1"/>
    <hyperlink ref="A59:F59" location="'TABEL 3'!A1" display="'TABEL 3'!A1"/>
    <hyperlink ref="A69:D69" location="'TABEL 4'!A1" display="'TABEL 4'!A1"/>
    <hyperlink ref="A73:L73" location="'TABEL 5'!A1" display="'TABEL 5'!A1"/>
    <hyperlink ref="A81:C81" location="'TABEL 6A'!A1" display="'TABEL 6A'!A1"/>
    <hyperlink ref="A86:I86" location="'TABEL 6B'!A1" display="'TABEL 6B'!A1"/>
    <hyperlink ref="A97:D97" location="'TABEL 7'!A1" display="'TABEL 7'!A1"/>
    <hyperlink ref="A101:K101" location="'TABEL 8'!A1" display="'TABEL 8'!A1"/>
    <hyperlink ref="A108:F108" location="'TABEL 9'!A1" display="'TABEL 9'!A1"/>
    <hyperlink ref="A114:F114" location="'TABEL 10'!A1" display="'TABEL 10'!A1"/>
    <hyperlink ref="A122:C122" location="'TABEL 11'!A1" display="'TABEL 11'!A1"/>
    <hyperlink ref="A126:J126" location="'TABEL 12'!A1" display="'TABEL 12'!A1"/>
  </hyperlinks>
  <printOptions/>
  <pageMargins left="0.984251968503937" right="0.2362204724409449" top="0.8267716535433072" bottom="0.7086614173228347" header="0.7480314960629921" footer="0.4724409448818898"/>
  <pageSetup horizontalDpi="600" verticalDpi="600" orientation="landscape" paperSize="8" scale="90" r:id="rId1"/>
  <headerFooter alignWithMargins="0">
    <oddFooter>&amp;C&amp;P/&amp;N</oddFooter>
  </headerFooter>
  <rowBreaks count="1" manualBreakCount="1">
    <brk id="37" max="16" man="1"/>
  </rowBreaks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W32"/>
  <sheetViews>
    <sheetView zoomScale="80" zoomScaleNormal="80" zoomScalePageLayoutView="0" workbookViewId="0" topLeftCell="A1">
      <selection activeCell="C6" sqref="C6"/>
    </sheetView>
  </sheetViews>
  <sheetFormatPr defaultColWidth="9.140625" defaultRowHeight="15"/>
  <cols>
    <col min="1" max="1" width="13.57421875" style="56" customWidth="1"/>
    <col min="2" max="2" width="18.421875" style="56" customWidth="1"/>
    <col min="3" max="3" width="15.57421875" style="56" customWidth="1"/>
    <col min="4" max="4" width="16.7109375" style="56" bestFit="1" customWidth="1"/>
    <col min="5" max="5" width="22.57421875" style="56" customWidth="1"/>
    <col min="6" max="6" width="13.57421875" style="56" bestFit="1" customWidth="1"/>
    <col min="7" max="7" width="18.8515625" style="56" customWidth="1"/>
    <col min="8" max="8" width="12.8515625" style="56" customWidth="1"/>
    <col min="9" max="9" width="13.28125" style="56" customWidth="1"/>
    <col min="10" max="10" width="12.57421875" style="56" customWidth="1"/>
    <col min="11" max="11" width="13.00390625" style="56" customWidth="1"/>
    <col min="12" max="12" width="14.421875" style="56" bestFit="1" customWidth="1"/>
    <col min="13" max="13" width="9.8515625" style="56" bestFit="1" customWidth="1"/>
    <col min="14" max="14" width="10.8515625" style="56" bestFit="1" customWidth="1"/>
    <col min="15" max="15" width="12.00390625" style="56" bestFit="1" customWidth="1"/>
    <col min="16" max="16" width="9.8515625" style="56" bestFit="1" customWidth="1"/>
    <col min="17" max="17" width="10.8515625" style="56" bestFit="1" customWidth="1"/>
    <col min="18" max="18" width="12.00390625" style="56" bestFit="1" customWidth="1"/>
    <col min="19" max="20" width="9.8515625" style="56" bestFit="1" customWidth="1"/>
    <col min="21" max="16384" width="9.140625" style="56" customWidth="1"/>
  </cols>
  <sheetData>
    <row r="1" spans="1:12" s="931" customFormat="1" ht="35.25" customHeight="1" thickBot="1">
      <c r="A1" s="1689" t="str">
        <f>"TABEL 8: Reconciliatie van het toegestaan inkomen voor de gereguleerde activiteit 'elektriciteit' met de geraamde omzet voor de periodieke tarieven (injectie) "</f>
        <v>TABEL 8: Reconciliatie van het toegestaan inkomen voor de gereguleerde activiteit 'elektriciteit' met de geraamde omzet voor de periodieke tarieven (injectie) 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  <c r="L1" s="1691"/>
    </row>
    <row r="2" spans="1:5" ht="15.75" thickBot="1">
      <c r="A2" s="52"/>
      <c r="B2" s="52"/>
      <c r="C2" s="52"/>
      <c r="D2" s="932"/>
      <c r="E2" s="932"/>
    </row>
    <row r="3" spans="1:30" ht="15.75" thickBot="1">
      <c r="A3" s="51" t="s">
        <v>19</v>
      </c>
      <c r="B3" s="52"/>
      <c r="C3" s="1611">
        <f>+TITELBLAD!$C$7</f>
        <v>0</v>
      </c>
      <c r="D3" s="1612"/>
      <c r="E3" s="1612"/>
      <c r="F3" s="1613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5"/>
    </row>
    <row r="5" spans="1:49" ht="15">
      <c r="A5" s="523" t="s">
        <v>222</v>
      </c>
      <c r="B5" s="200"/>
      <c r="C5" s="200"/>
      <c r="D5" s="22"/>
      <c r="E5" s="22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49" ht="15">
      <c r="A6" s="524" t="s">
        <v>452</v>
      </c>
      <c r="B6" s="200"/>
      <c r="C6" s="200"/>
      <c r="D6" s="22"/>
      <c r="E6" s="22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49" ht="15">
      <c r="A7" s="524" t="s">
        <v>221</v>
      </c>
      <c r="B7" s="200"/>
      <c r="C7" s="200"/>
      <c r="D7" s="22"/>
      <c r="E7" s="2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</row>
    <row r="9" ht="15.75" thickBot="1"/>
    <row r="10" spans="2:20" ht="15.75" thickBot="1">
      <c r="B10" s="1717" t="s">
        <v>40</v>
      </c>
      <c r="C10" s="1718"/>
      <c r="D10" s="1719"/>
      <c r="E10" s="1717" t="s">
        <v>230</v>
      </c>
      <c r="F10" s="1718"/>
      <c r="G10" s="1718"/>
      <c r="H10" s="1718"/>
      <c r="I10" s="1718"/>
      <c r="J10" s="1718"/>
      <c r="K10" s="1719"/>
      <c r="L10" s="1717" t="s">
        <v>49</v>
      </c>
      <c r="M10" s="1718"/>
      <c r="N10" s="1719"/>
      <c r="O10" s="1717" t="s">
        <v>231</v>
      </c>
      <c r="P10" s="1718"/>
      <c r="Q10" s="1719"/>
      <c r="R10" s="1717" t="s">
        <v>231</v>
      </c>
      <c r="S10" s="1718"/>
      <c r="T10" s="1719"/>
    </row>
    <row r="11" spans="2:20" ht="15">
      <c r="B11" s="1679" t="s">
        <v>176</v>
      </c>
      <c r="C11" s="1680"/>
      <c r="D11" s="1681"/>
      <c r="E11" s="1679" t="s">
        <v>177</v>
      </c>
      <c r="F11" s="1680"/>
      <c r="G11" s="1680"/>
      <c r="H11" s="1680"/>
      <c r="I11" s="1680"/>
      <c r="J11" s="1680"/>
      <c r="K11" s="1681"/>
      <c r="L11" s="1679" t="s">
        <v>179</v>
      </c>
      <c r="M11" s="1680"/>
      <c r="N11" s="1681"/>
      <c r="O11" s="1679" t="s">
        <v>232</v>
      </c>
      <c r="P11" s="1680"/>
      <c r="Q11" s="1681"/>
      <c r="R11" s="1679" t="s">
        <v>181</v>
      </c>
      <c r="S11" s="1680"/>
      <c r="T11" s="1681"/>
    </row>
    <row r="12" spans="2:20" ht="15.75" thickBot="1">
      <c r="B12" s="551" t="s">
        <v>140</v>
      </c>
      <c r="C12" s="552" t="s">
        <v>184</v>
      </c>
      <c r="D12" s="553" t="s">
        <v>185</v>
      </c>
      <c r="E12" s="551" t="s">
        <v>43</v>
      </c>
      <c r="F12" s="552" t="s">
        <v>44</v>
      </c>
      <c r="G12" s="552" t="s">
        <v>201</v>
      </c>
      <c r="H12" s="552" t="s">
        <v>188</v>
      </c>
      <c r="I12" s="552" t="s">
        <v>189</v>
      </c>
      <c r="J12" s="552" t="s">
        <v>202</v>
      </c>
      <c r="K12" s="553" t="s">
        <v>185</v>
      </c>
      <c r="L12" s="551" t="s">
        <v>140</v>
      </c>
      <c r="M12" s="552" t="s">
        <v>184</v>
      </c>
      <c r="N12" s="553" t="s">
        <v>185</v>
      </c>
      <c r="O12" s="551" t="s">
        <v>140</v>
      </c>
      <c r="P12" s="552" t="s">
        <v>184</v>
      </c>
      <c r="Q12" s="553" t="s">
        <v>185</v>
      </c>
      <c r="R12" s="551" t="s">
        <v>140</v>
      </c>
      <c r="S12" s="552" t="s">
        <v>184</v>
      </c>
      <c r="T12" s="553" t="s">
        <v>185</v>
      </c>
    </row>
    <row r="13" spans="1:20" ht="15">
      <c r="A13" s="933"/>
      <c r="B13" s="934"/>
      <c r="C13" s="935"/>
      <c r="D13" s="936"/>
      <c r="E13" s="934"/>
      <c r="F13" s="935"/>
      <c r="G13" s="935"/>
      <c r="H13" s="935"/>
      <c r="I13" s="935"/>
      <c r="J13" s="935"/>
      <c r="K13" s="936"/>
      <c r="L13" s="934"/>
      <c r="M13" s="935"/>
      <c r="N13" s="936"/>
      <c r="O13" s="934"/>
      <c r="P13" s="935"/>
      <c r="Q13" s="936"/>
      <c r="R13" s="934"/>
      <c r="S13" s="935"/>
      <c r="T13" s="936"/>
    </row>
    <row r="14" spans="1:20" ht="15">
      <c r="A14" s="937" t="s">
        <v>228</v>
      </c>
      <c r="B14" s="953"/>
      <c r="C14" s="954"/>
      <c r="D14" s="938">
        <f>B14*C14</f>
        <v>0</v>
      </c>
      <c r="E14" s="953"/>
      <c r="F14" s="954"/>
      <c r="G14" s="954"/>
      <c r="H14" s="954"/>
      <c r="I14" s="954"/>
      <c r="J14" s="954"/>
      <c r="K14" s="938">
        <f>(E14*H14)+(F14*I14)+(G14*J14)</f>
        <v>0</v>
      </c>
      <c r="L14" s="953"/>
      <c r="M14" s="954"/>
      <c r="N14" s="938">
        <f>L14*M14</f>
        <v>0</v>
      </c>
      <c r="O14" s="953"/>
      <c r="P14" s="954"/>
      <c r="Q14" s="938">
        <f>O14*P14</f>
        <v>0</v>
      </c>
      <c r="R14" s="953"/>
      <c r="S14" s="954"/>
      <c r="T14" s="938">
        <f>R14*S14</f>
        <v>0</v>
      </c>
    </row>
    <row r="15" spans="1:20" ht="15">
      <c r="A15" s="937" t="s">
        <v>474</v>
      </c>
      <c r="B15" s="953"/>
      <c r="C15" s="954"/>
      <c r="D15" s="938">
        <f>B15*C15</f>
        <v>0</v>
      </c>
      <c r="E15" s="953"/>
      <c r="F15" s="954"/>
      <c r="G15" s="954"/>
      <c r="H15" s="954"/>
      <c r="I15" s="954"/>
      <c r="J15" s="954"/>
      <c r="K15" s="938">
        <f>(E15*H15)+(F15*I15)+(G15*J15)</f>
        <v>0</v>
      </c>
      <c r="L15" s="953"/>
      <c r="M15" s="954"/>
      <c r="N15" s="938">
        <f>L15*M15</f>
        <v>0</v>
      </c>
      <c r="O15" s="953"/>
      <c r="P15" s="954"/>
      <c r="Q15" s="938">
        <f>O15*P15</f>
        <v>0</v>
      </c>
      <c r="R15" s="953"/>
      <c r="S15" s="954"/>
      <c r="T15" s="938">
        <f>R15*S15</f>
        <v>0</v>
      </c>
    </row>
    <row r="16" spans="1:20" ht="15">
      <c r="A16" s="937" t="s">
        <v>84</v>
      </c>
      <c r="B16" s="676"/>
      <c r="C16" s="954"/>
      <c r="D16" s="938">
        <f>B16*C16</f>
        <v>0</v>
      </c>
      <c r="E16" s="953"/>
      <c r="F16" s="954"/>
      <c r="G16" s="954"/>
      <c r="H16" s="954"/>
      <c r="I16" s="954"/>
      <c r="J16" s="954"/>
      <c r="K16" s="938">
        <f>(E16*H16)+(F16*I16)+(G16*J16)</f>
        <v>0</v>
      </c>
      <c r="L16" s="953"/>
      <c r="M16" s="954"/>
      <c r="N16" s="938">
        <f>L16*M16</f>
        <v>0</v>
      </c>
      <c r="O16" s="953"/>
      <c r="P16" s="954"/>
      <c r="Q16" s="938">
        <f>O16*P16</f>
        <v>0</v>
      </c>
      <c r="R16" s="953"/>
      <c r="S16" s="954"/>
      <c r="T16" s="938">
        <f>R16*S16</f>
        <v>0</v>
      </c>
    </row>
    <row r="17" spans="1:20" ht="15">
      <c r="A17" s="937" t="s">
        <v>229</v>
      </c>
      <c r="B17" s="676"/>
      <c r="C17" s="954"/>
      <c r="D17" s="938">
        <f>B17*C17</f>
        <v>0</v>
      </c>
      <c r="E17" s="953"/>
      <c r="F17" s="954"/>
      <c r="G17" s="954"/>
      <c r="H17" s="954"/>
      <c r="I17" s="954"/>
      <c r="J17" s="954"/>
      <c r="K17" s="938">
        <f>(E17*H17)+(F17*I17)+(G17*J17)</f>
        <v>0</v>
      </c>
      <c r="L17" s="953"/>
      <c r="M17" s="954"/>
      <c r="N17" s="938">
        <f>L17*M17</f>
        <v>0</v>
      </c>
      <c r="O17" s="953"/>
      <c r="P17" s="954"/>
      <c r="Q17" s="938">
        <f>O17*P17</f>
        <v>0</v>
      </c>
      <c r="R17" s="953"/>
      <c r="S17" s="954"/>
      <c r="T17" s="938">
        <f>R17*S17</f>
        <v>0</v>
      </c>
    </row>
    <row r="18" spans="1:20" ht="15.75" thickBot="1">
      <c r="A18" s="937" t="s">
        <v>117</v>
      </c>
      <c r="B18" s="676"/>
      <c r="C18" s="954"/>
      <c r="D18" s="938">
        <f>B18*C18</f>
        <v>0</v>
      </c>
      <c r="E18" s="953"/>
      <c r="F18" s="954"/>
      <c r="G18" s="954"/>
      <c r="H18" s="954"/>
      <c r="I18" s="954"/>
      <c r="J18" s="954"/>
      <c r="K18" s="938">
        <f>(E18*H18)+(F18*I18)+(G18*J18)</f>
        <v>0</v>
      </c>
      <c r="L18" s="953"/>
      <c r="M18" s="954"/>
      <c r="N18" s="938">
        <f>L18*M18</f>
        <v>0</v>
      </c>
      <c r="O18" s="953"/>
      <c r="P18" s="954"/>
      <c r="Q18" s="938">
        <f>O18*P18</f>
        <v>0</v>
      </c>
      <c r="R18" s="953"/>
      <c r="S18" s="954"/>
      <c r="T18" s="938">
        <f>R18*S18</f>
        <v>0</v>
      </c>
    </row>
    <row r="19" spans="1:20" s="944" customFormat="1" ht="15.75" thickBot="1">
      <c r="A19" s="939" t="s">
        <v>70</v>
      </c>
      <c r="B19" s="940">
        <f>SUM(B14:B18)</f>
        <v>0</v>
      </c>
      <c r="C19" s="941">
        <f aca="true" t="shared" si="0" ref="C19:K19">SUM(C14:C18)</f>
        <v>0</v>
      </c>
      <c r="D19" s="942">
        <f t="shared" si="0"/>
        <v>0</v>
      </c>
      <c r="E19" s="940">
        <f t="shared" si="0"/>
        <v>0</v>
      </c>
      <c r="F19" s="941">
        <f t="shared" si="0"/>
        <v>0</v>
      </c>
      <c r="G19" s="941">
        <f t="shared" si="0"/>
        <v>0</v>
      </c>
      <c r="H19" s="941">
        <f t="shared" si="0"/>
        <v>0</v>
      </c>
      <c r="I19" s="941">
        <f t="shared" si="0"/>
        <v>0</v>
      </c>
      <c r="J19" s="943">
        <f t="shared" si="0"/>
        <v>0</v>
      </c>
      <c r="K19" s="942">
        <f t="shared" si="0"/>
        <v>0</v>
      </c>
      <c r="L19" s="940">
        <f aca="true" t="shared" si="1" ref="L19:T19">SUM(L14:L18)</f>
        <v>0</v>
      </c>
      <c r="M19" s="941">
        <f t="shared" si="1"/>
        <v>0</v>
      </c>
      <c r="N19" s="942">
        <f t="shared" si="1"/>
        <v>0</v>
      </c>
      <c r="O19" s="940">
        <f t="shared" si="1"/>
        <v>0</v>
      </c>
      <c r="P19" s="941">
        <f t="shared" si="1"/>
        <v>0</v>
      </c>
      <c r="Q19" s="942">
        <f t="shared" si="1"/>
        <v>0</v>
      </c>
      <c r="R19" s="940">
        <f t="shared" si="1"/>
        <v>0</v>
      </c>
      <c r="S19" s="941">
        <f t="shared" si="1"/>
        <v>0</v>
      </c>
      <c r="T19" s="942">
        <f t="shared" si="1"/>
        <v>0</v>
      </c>
    </row>
    <row r="22" ht="15.75" thickBot="1"/>
    <row r="23" spans="2:4" ht="15.75" thickBot="1">
      <c r="B23" s="537" t="s">
        <v>182</v>
      </c>
      <c r="C23" s="537" t="s">
        <v>183</v>
      </c>
      <c r="D23" s="537" t="s">
        <v>168</v>
      </c>
    </row>
    <row r="24" spans="2:4" ht="15.75" thickBot="1">
      <c r="B24" s="538" t="s">
        <v>191</v>
      </c>
      <c r="C24" s="538" t="s">
        <v>192</v>
      </c>
      <c r="D24" s="538" t="s">
        <v>193</v>
      </c>
    </row>
    <row r="25" spans="1:4" ht="15">
      <c r="A25" s="945"/>
      <c r="B25" s="946"/>
      <c r="C25" s="947"/>
      <c r="D25" s="947"/>
    </row>
    <row r="26" spans="1:4" ht="15">
      <c r="A26" s="937" t="s">
        <v>228</v>
      </c>
      <c r="B26" s="948">
        <f>SUM(D14,K14,N14,Q14,T14)</f>
        <v>0</v>
      </c>
      <c r="C26" s="679"/>
      <c r="D26" s="948">
        <f>B26-C26</f>
        <v>0</v>
      </c>
    </row>
    <row r="27" spans="1:4" ht="15">
      <c r="A27" s="937" t="s">
        <v>474</v>
      </c>
      <c r="B27" s="948">
        <f>SUM(D15,K15,N15,Q15,T15)</f>
        <v>0</v>
      </c>
      <c r="C27" s="679"/>
      <c r="D27" s="948">
        <f>B27-C27</f>
        <v>0</v>
      </c>
    </row>
    <row r="28" spans="1:4" ht="15">
      <c r="A28" s="937" t="s">
        <v>84</v>
      </c>
      <c r="B28" s="948">
        <f>SUM(D16,K16,N16,Q16,T16)</f>
        <v>0</v>
      </c>
      <c r="C28" s="679"/>
      <c r="D28" s="948">
        <f>B28-C28</f>
        <v>0</v>
      </c>
    </row>
    <row r="29" spans="1:4" ht="15">
      <c r="A29" s="937" t="s">
        <v>229</v>
      </c>
      <c r="B29" s="948">
        <f>SUM(D17,K17,N17,Q17,T17)</f>
        <v>0</v>
      </c>
      <c r="C29" s="679"/>
      <c r="D29" s="948">
        <f>B29-C29</f>
        <v>0</v>
      </c>
    </row>
    <row r="30" spans="1:4" ht="15.75" thickBot="1">
      <c r="A30" s="937" t="s">
        <v>117</v>
      </c>
      <c r="B30" s="948">
        <f>SUM(D18,K18,N18,Q18,T18)</f>
        <v>0</v>
      </c>
      <c r="C30" s="679"/>
      <c r="D30" s="948">
        <f>B30-C30</f>
        <v>0</v>
      </c>
    </row>
    <row r="31" spans="1:4" ht="15.75" thickBot="1">
      <c r="A31" s="939" t="s">
        <v>70</v>
      </c>
      <c r="B31" s="949">
        <f>SUM(B26:B30)</f>
        <v>0</v>
      </c>
      <c r="C31" s="949">
        <f>SUM(C26:C30)</f>
        <v>0</v>
      </c>
      <c r="D31" s="949">
        <f>SUM(D26:D30)</f>
        <v>0</v>
      </c>
    </row>
    <row r="32" spans="1:3" ht="15">
      <c r="A32" s="950" t="s">
        <v>233</v>
      </c>
      <c r="B32" s="951"/>
      <c r="C32" s="952">
        <f>C31-SUM('TABEL 3'!AQ69,'TABEL 3'!AS69)</f>
        <v>0</v>
      </c>
    </row>
  </sheetData>
  <sheetProtection/>
  <mergeCells count="12">
    <mergeCell ref="A1:L1"/>
    <mergeCell ref="L10:N10"/>
    <mergeCell ref="O10:Q10"/>
    <mergeCell ref="C3:F3"/>
    <mergeCell ref="R10:T10"/>
    <mergeCell ref="B11:D11"/>
    <mergeCell ref="E11:K11"/>
    <mergeCell ref="L11:N11"/>
    <mergeCell ref="O11:Q11"/>
    <mergeCell ref="R11:T11"/>
    <mergeCell ref="B10:D10"/>
    <mergeCell ref="E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8.57421875" style="527" customWidth="1"/>
    <col min="2" max="2" width="72.421875" style="527" bestFit="1" customWidth="1"/>
    <col min="3" max="3" width="27.00390625" style="527" bestFit="1" customWidth="1"/>
    <col min="4" max="5" width="27.00390625" style="527" customWidth="1"/>
    <col min="6" max="6" width="10.7109375" style="527" customWidth="1"/>
    <col min="7" max="7" width="27.00390625" style="527" customWidth="1"/>
    <col min="8" max="8" width="10.140625" style="527" customWidth="1"/>
    <col min="9" max="9" width="27.00390625" style="527" customWidth="1"/>
    <col min="10" max="16384" width="9.140625" style="527" customWidth="1"/>
  </cols>
  <sheetData>
    <row r="1" spans="1:12" ht="18.75" thickBot="1">
      <c r="A1" s="1720" t="str">
        <f>"TABEL 9: Opdeling toegestaan inkomen voor gereguleerde activiteit 'gas' volgens tariefcomponenten"</f>
        <v>TABEL 9: Opdeling toegestaan inkomen voor gereguleerde activiteit 'gas' volgens tariefcomponenten</v>
      </c>
      <c r="B1" s="1721"/>
      <c r="C1" s="1721"/>
      <c r="D1" s="1721"/>
      <c r="E1" s="1721"/>
      <c r="F1" s="1721"/>
      <c r="G1" s="1721"/>
      <c r="H1" s="1721"/>
      <c r="I1" s="1722"/>
      <c r="J1" s="298"/>
      <c r="K1" s="299"/>
      <c r="L1" s="299"/>
    </row>
    <row r="2" ht="13.5" thickBot="1"/>
    <row r="3" spans="1:32" s="56" customFormat="1" ht="15.75" thickBot="1">
      <c r="A3" s="51" t="s">
        <v>19</v>
      </c>
      <c r="B3" s="52"/>
      <c r="C3" s="1611">
        <f>+TITELBLAD!$C$7</f>
        <v>0</v>
      </c>
      <c r="D3" s="1612"/>
      <c r="E3" s="1612"/>
      <c r="F3" s="1612"/>
      <c r="G3" s="1613"/>
      <c r="H3" s="53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5"/>
    </row>
    <row r="5" ht="15" customHeight="1" thickBot="1"/>
    <row r="6" spans="1:9" ht="15" customHeight="1">
      <c r="A6" s="1723"/>
      <c r="B6" s="1724"/>
      <c r="C6" s="1725"/>
      <c r="D6" s="955"/>
      <c r="E6" s="956"/>
      <c r="F6" s="957"/>
      <c r="G6" s="958"/>
      <c r="H6" s="957"/>
      <c r="I6" s="959"/>
    </row>
    <row r="7" spans="1:9" ht="21" customHeight="1">
      <c r="A7" s="1726"/>
      <c r="B7" s="1727"/>
      <c r="C7" s="1728"/>
      <c r="D7" s="955"/>
      <c r="E7" s="955"/>
      <c r="F7" s="960"/>
      <c r="G7" s="961"/>
      <c r="H7" s="960"/>
      <c r="I7" s="962"/>
    </row>
    <row r="8" spans="1:9" ht="21" customHeight="1">
      <c r="A8" s="1726"/>
      <c r="B8" s="1727"/>
      <c r="C8" s="1728"/>
      <c r="D8" s="955" t="s">
        <v>275</v>
      </c>
      <c r="E8" s="955" t="s">
        <v>57</v>
      </c>
      <c r="F8" s="960" t="s">
        <v>464</v>
      </c>
      <c r="G8" s="961" t="s">
        <v>58</v>
      </c>
      <c r="H8" s="960" t="s">
        <v>464</v>
      </c>
      <c r="I8" s="962" t="s">
        <v>70</v>
      </c>
    </row>
    <row r="9" spans="1:9" s="21" customFormat="1" ht="21" customHeight="1" thickBot="1">
      <c r="A9" s="1726"/>
      <c r="B9" s="1727"/>
      <c r="C9" s="1728"/>
      <c r="D9" s="955"/>
      <c r="E9" s="955"/>
      <c r="F9" s="960"/>
      <c r="G9" s="961"/>
      <c r="H9" s="960"/>
      <c r="I9" s="962"/>
    </row>
    <row r="10" spans="1:9" s="21" customFormat="1" ht="18" customHeight="1" thickBot="1">
      <c r="A10" s="1729"/>
      <c r="B10" s="1730"/>
      <c r="C10" s="1731"/>
      <c r="D10" s="955"/>
      <c r="E10" s="963"/>
      <c r="F10" s="964"/>
      <c r="G10" s="965"/>
      <c r="H10" s="964"/>
      <c r="I10" s="966"/>
    </row>
    <row r="11" spans="1:9" s="21" customFormat="1" ht="18.75" customHeight="1">
      <c r="A11" s="967" t="s">
        <v>249</v>
      </c>
      <c r="B11" s="968"/>
      <c r="C11" s="969"/>
      <c r="D11" s="970"/>
      <c r="E11" s="971">
        <f>SUM(E13,E20,E18)</f>
        <v>0</v>
      </c>
      <c r="F11" s="85" t="e">
        <f>E11/I11</f>
        <v>#DIV/0!</v>
      </c>
      <c r="G11" s="972">
        <f>SUM(G13,G20,G18)</f>
        <v>0</v>
      </c>
      <c r="H11" s="85" t="e">
        <f>G11/I11</f>
        <v>#DIV/0!</v>
      </c>
      <c r="I11" s="973">
        <f>SUM(E11,G11)</f>
        <v>0</v>
      </c>
    </row>
    <row r="12" spans="1:9" s="22" customFormat="1" ht="18" customHeight="1">
      <c r="A12" s="974"/>
      <c r="B12" s="968"/>
      <c r="C12" s="969"/>
      <c r="D12" s="970"/>
      <c r="E12" s="974"/>
      <c r="F12" s="975"/>
      <c r="G12" s="968"/>
      <c r="H12" s="975"/>
      <c r="I12" s="969"/>
    </row>
    <row r="13" spans="1:9" s="21" customFormat="1" ht="18" customHeight="1">
      <c r="A13" s="976" t="s">
        <v>250</v>
      </c>
      <c r="B13" s="977" t="s">
        <v>251</v>
      </c>
      <c r="C13" s="978"/>
      <c r="D13" s="979"/>
      <c r="E13" s="187">
        <v>0</v>
      </c>
      <c r="F13" s="90" t="e">
        <f>E13/I13</f>
        <v>#DIV/0!</v>
      </c>
      <c r="G13" s="188">
        <v>0</v>
      </c>
      <c r="H13" s="975" t="e">
        <f>G13/I13</f>
        <v>#DIV/0!</v>
      </c>
      <c r="I13" s="980">
        <f>SUM(E13,G13)</f>
        <v>0</v>
      </c>
    </row>
    <row r="14" spans="1:9" s="21" customFormat="1" ht="18" customHeight="1">
      <c r="A14" s="974"/>
      <c r="B14" s="981" t="s">
        <v>252</v>
      </c>
      <c r="C14" s="982"/>
      <c r="D14" s="983"/>
      <c r="E14" s="984"/>
      <c r="F14" s="985"/>
      <c r="G14" s="986"/>
      <c r="H14" s="985"/>
      <c r="I14" s="982"/>
    </row>
    <row r="15" spans="1:9" s="21" customFormat="1" ht="18" customHeight="1">
      <c r="A15" s="974"/>
      <c r="B15" s="981" t="s">
        <v>253</v>
      </c>
      <c r="C15" s="982"/>
      <c r="D15" s="983"/>
      <c r="E15" s="984"/>
      <c r="F15" s="985"/>
      <c r="G15" s="986"/>
      <c r="H15" s="985"/>
      <c r="I15" s="982"/>
    </row>
    <row r="16" spans="1:9" s="21" customFormat="1" ht="17.25" customHeight="1">
      <c r="A16" s="974"/>
      <c r="B16" s="981" t="s">
        <v>254</v>
      </c>
      <c r="C16" s="982"/>
      <c r="D16" s="983"/>
      <c r="E16" s="984"/>
      <c r="F16" s="985"/>
      <c r="G16" s="986"/>
      <c r="H16" s="985"/>
      <c r="I16" s="982"/>
    </row>
    <row r="17" spans="1:9" s="21" customFormat="1" ht="18" customHeight="1">
      <c r="A17" s="974"/>
      <c r="B17" s="968"/>
      <c r="C17" s="987"/>
      <c r="D17" s="988"/>
      <c r="E17" s="989"/>
      <c r="F17" s="975"/>
      <c r="G17" s="981"/>
      <c r="H17" s="975"/>
      <c r="I17" s="987"/>
    </row>
    <row r="18" spans="1:9" s="21" customFormat="1" ht="19.5" customHeight="1">
      <c r="A18" s="976" t="s">
        <v>255</v>
      </c>
      <c r="B18" s="977" t="s">
        <v>256</v>
      </c>
      <c r="C18" s="982"/>
      <c r="D18" s="983"/>
      <c r="E18" s="187">
        <v>0</v>
      </c>
      <c r="F18" s="90" t="e">
        <f>E18/I18</f>
        <v>#DIV/0!</v>
      </c>
      <c r="G18" s="188">
        <v>0</v>
      </c>
      <c r="H18" s="975" t="e">
        <f>G18/I18</f>
        <v>#DIV/0!</v>
      </c>
      <c r="I18" s="980">
        <f>SUM(E18,G18)</f>
        <v>0</v>
      </c>
    </row>
    <row r="19" spans="1:9" s="21" customFormat="1" ht="14.25" customHeight="1">
      <c r="A19" s="974"/>
      <c r="B19" s="968"/>
      <c r="C19" s="987"/>
      <c r="D19" s="988"/>
      <c r="E19" s="989"/>
      <c r="F19" s="975"/>
      <c r="G19" s="981"/>
      <c r="H19" s="975"/>
      <c r="I19" s="987"/>
    </row>
    <row r="20" spans="1:9" s="21" customFormat="1" ht="18" customHeight="1">
      <c r="A20" s="976" t="s">
        <v>257</v>
      </c>
      <c r="B20" s="990" t="s">
        <v>258</v>
      </c>
      <c r="C20" s="987"/>
      <c r="D20" s="988"/>
      <c r="E20" s="187">
        <v>0</v>
      </c>
      <c r="F20" s="90" t="e">
        <f>E20/I20</f>
        <v>#DIV/0!</v>
      </c>
      <c r="G20" s="188">
        <v>0</v>
      </c>
      <c r="H20" s="975" t="e">
        <f>G20/I20</f>
        <v>#DIV/0!</v>
      </c>
      <c r="I20" s="980">
        <f>SUM(E20,G20)</f>
        <v>0</v>
      </c>
    </row>
    <row r="21" spans="1:9" s="21" customFormat="1" ht="18" customHeight="1">
      <c r="A21" s="974"/>
      <c r="B21" s="981" t="s">
        <v>45</v>
      </c>
      <c r="C21" s="982"/>
      <c r="D21" s="983"/>
      <c r="E21" s="984"/>
      <c r="F21" s="985"/>
      <c r="G21" s="986"/>
      <c r="H21" s="985"/>
      <c r="I21" s="982"/>
    </row>
    <row r="22" spans="1:9" s="21" customFormat="1" ht="18" customHeight="1">
      <c r="A22" s="974"/>
      <c r="B22" s="981" t="s">
        <v>44</v>
      </c>
      <c r="C22" s="982"/>
      <c r="D22" s="983"/>
      <c r="E22" s="984"/>
      <c r="F22" s="985"/>
      <c r="G22" s="986"/>
      <c r="H22" s="985"/>
      <c r="I22" s="982"/>
    </row>
    <row r="23" spans="1:9" s="21" customFormat="1" ht="21" customHeight="1">
      <c r="A23" s="974"/>
      <c r="B23" s="981" t="s">
        <v>43</v>
      </c>
      <c r="C23" s="982"/>
      <c r="D23" s="983"/>
      <c r="E23" s="984"/>
      <c r="F23" s="985"/>
      <c r="G23" s="986"/>
      <c r="H23" s="985"/>
      <c r="I23" s="982"/>
    </row>
    <row r="24" spans="1:9" s="21" customFormat="1" ht="18" customHeight="1">
      <c r="A24" s="974"/>
      <c r="B24" s="968"/>
      <c r="C24" s="987"/>
      <c r="D24" s="988"/>
      <c r="E24" s="989"/>
      <c r="F24" s="975"/>
      <c r="G24" s="981"/>
      <c r="H24" s="975"/>
      <c r="I24" s="987"/>
    </row>
    <row r="25" spans="1:9" s="21" customFormat="1" ht="18" customHeight="1">
      <c r="A25" s="967" t="s">
        <v>259</v>
      </c>
      <c r="B25" s="968"/>
      <c r="C25" s="982"/>
      <c r="D25" s="983"/>
      <c r="E25" s="190">
        <v>0</v>
      </c>
      <c r="F25" s="136" t="e">
        <f>E25/I25</f>
        <v>#DIV/0!</v>
      </c>
      <c r="G25" s="191">
        <v>0</v>
      </c>
      <c r="H25" s="85" t="e">
        <f>G25/I25</f>
        <v>#DIV/0!</v>
      </c>
      <c r="I25" s="973">
        <f>SUM(E25,G25)</f>
        <v>0</v>
      </c>
    </row>
    <row r="26" spans="1:9" s="21" customFormat="1" ht="18" customHeight="1">
      <c r="A26" s="974"/>
      <c r="B26" s="968"/>
      <c r="C26" s="987"/>
      <c r="D26" s="988"/>
      <c r="E26" s="989"/>
      <c r="F26" s="975"/>
      <c r="G26" s="981"/>
      <c r="H26" s="975"/>
      <c r="I26" s="987"/>
    </row>
    <row r="27" spans="1:9" s="21" customFormat="1" ht="20.25" customHeight="1">
      <c r="A27" s="967" t="s">
        <v>260</v>
      </c>
      <c r="B27" s="968"/>
      <c r="C27" s="982"/>
      <c r="D27" s="983"/>
      <c r="E27" s="190">
        <v>0</v>
      </c>
      <c r="F27" s="136" t="e">
        <f>E27/I27</f>
        <v>#DIV/0!</v>
      </c>
      <c r="G27" s="191">
        <v>0</v>
      </c>
      <c r="H27" s="85" t="e">
        <f>G27/I27</f>
        <v>#DIV/0!</v>
      </c>
      <c r="I27" s="973">
        <f>SUM(E27,G27)</f>
        <v>0</v>
      </c>
    </row>
    <row r="28" spans="1:9" s="21" customFormat="1" ht="18" customHeight="1">
      <c r="A28" s="974"/>
      <c r="B28" s="968"/>
      <c r="C28" s="987"/>
      <c r="D28" s="988"/>
      <c r="E28" s="989"/>
      <c r="F28" s="975"/>
      <c r="G28" s="981"/>
      <c r="H28" s="975"/>
      <c r="I28" s="987"/>
    </row>
    <row r="29" spans="1:9" s="21" customFormat="1" ht="17.25" customHeight="1">
      <c r="A29" s="967" t="s">
        <v>261</v>
      </c>
      <c r="B29" s="968"/>
      <c r="C29" s="982"/>
      <c r="D29" s="983"/>
      <c r="E29" s="190">
        <v>0</v>
      </c>
      <c r="F29" s="136" t="e">
        <f>E29/I29</f>
        <v>#DIV/0!</v>
      </c>
      <c r="G29" s="191">
        <v>0</v>
      </c>
      <c r="H29" s="85" t="e">
        <f>G29/I29</f>
        <v>#DIV/0!</v>
      </c>
      <c r="I29" s="973">
        <f>SUM(E29,G29)</f>
        <v>0</v>
      </c>
    </row>
    <row r="30" spans="1:9" s="21" customFormat="1" ht="18" customHeight="1">
      <c r="A30" s="974"/>
      <c r="B30" s="968"/>
      <c r="C30" s="987"/>
      <c r="D30" s="988"/>
      <c r="E30" s="989"/>
      <c r="F30" s="975"/>
      <c r="G30" s="981"/>
      <c r="H30" s="975"/>
      <c r="I30" s="987"/>
    </row>
    <row r="31" spans="1:9" s="21" customFormat="1" ht="22.5" customHeight="1">
      <c r="A31" s="991" t="s">
        <v>262</v>
      </c>
      <c r="B31" s="968"/>
      <c r="C31" s="987"/>
      <c r="D31" s="988"/>
      <c r="E31" s="992">
        <f>SUM(E32:E37)</f>
        <v>0</v>
      </c>
      <c r="F31" s="993" t="e">
        <f aca="true" t="shared" si="0" ref="F31:F37">E31/I31</f>
        <v>#DIV/0!</v>
      </c>
      <c r="G31" s="994">
        <f>SUM(G32:G37)</f>
        <v>0</v>
      </c>
      <c r="H31" s="993" t="e">
        <f>G31/I31</f>
        <v>#DIV/0!</v>
      </c>
      <c r="I31" s="995">
        <f>SUM(E31,G31)</f>
        <v>0</v>
      </c>
    </row>
    <row r="32" spans="1:9" s="21" customFormat="1" ht="18" customHeight="1">
      <c r="A32" s="996" t="s">
        <v>250</v>
      </c>
      <c r="B32" s="997" t="s">
        <v>273</v>
      </c>
      <c r="C32" s="998"/>
      <c r="D32" s="999"/>
      <c r="E32" s="189">
        <v>0</v>
      </c>
      <c r="F32" s="150" t="e">
        <f t="shared" si="0"/>
        <v>#DIV/0!</v>
      </c>
      <c r="G32" s="192">
        <v>0</v>
      </c>
      <c r="H32" s="1000" t="e">
        <f aca="true" t="shared" si="1" ref="H32:H37">G32/I32</f>
        <v>#DIV/0!</v>
      </c>
      <c r="I32" s="1001">
        <f aca="true" t="shared" si="2" ref="I32:I37">SUM(E32,G32)</f>
        <v>0</v>
      </c>
    </row>
    <row r="33" spans="1:9" s="21" customFormat="1" ht="18" customHeight="1">
      <c r="A33" s="996" t="s">
        <v>255</v>
      </c>
      <c r="B33" s="1002" t="s">
        <v>491</v>
      </c>
      <c r="C33" s="998"/>
      <c r="D33" s="999"/>
      <c r="E33" s="189">
        <v>0</v>
      </c>
      <c r="F33" s="150" t="e">
        <f t="shared" si="0"/>
        <v>#DIV/0!</v>
      </c>
      <c r="G33" s="192">
        <v>0</v>
      </c>
      <c r="H33" s="1000" t="e">
        <f t="shared" si="1"/>
        <v>#DIV/0!</v>
      </c>
      <c r="I33" s="1001">
        <f t="shared" si="2"/>
        <v>0</v>
      </c>
    </row>
    <row r="34" spans="1:9" s="21" customFormat="1" ht="18" customHeight="1">
      <c r="A34" s="1003" t="s">
        <v>257</v>
      </c>
      <c r="B34" s="997" t="s">
        <v>66</v>
      </c>
      <c r="C34" s="998"/>
      <c r="D34" s="999"/>
      <c r="E34" s="189">
        <v>0</v>
      </c>
      <c r="F34" s="150" t="e">
        <f t="shared" si="0"/>
        <v>#DIV/0!</v>
      </c>
      <c r="G34" s="192">
        <v>0</v>
      </c>
      <c r="H34" s="1000" t="e">
        <f t="shared" si="1"/>
        <v>#DIV/0!</v>
      </c>
      <c r="I34" s="1001">
        <f t="shared" si="2"/>
        <v>0</v>
      </c>
    </row>
    <row r="35" spans="1:9" s="21" customFormat="1" ht="18" customHeight="1">
      <c r="A35" s="1003" t="s">
        <v>269</v>
      </c>
      <c r="B35" s="1002" t="s">
        <v>270</v>
      </c>
      <c r="C35" s="998"/>
      <c r="D35" s="999"/>
      <c r="E35" s="189">
        <v>0</v>
      </c>
      <c r="F35" s="150" t="e">
        <f t="shared" si="0"/>
        <v>#DIV/0!</v>
      </c>
      <c r="G35" s="192">
        <v>0</v>
      </c>
      <c r="H35" s="1000" t="e">
        <f t="shared" si="1"/>
        <v>#DIV/0!</v>
      </c>
      <c r="I35" s="1001">
        <f t="shared" si="2"/>
        <v>0</v>
      </c>
    </row>
    <row r="36" spans="1:9" s="21" customFormat="1" ht="18" customHeight="1">
      <c r="A36" s="1003" t="s">
        <v>271</v>
      </c>
      <c r="B36" s="1002" t="s">
        <v>489</v>
      </c>
      <c r="C36" s="998"/>
      <c r="D36" s="999"/>
      <c r="E36" s="189">
        <v>0</v>
      </c>
      <c r="F36" s="150" t="e">
        <f t="shared" si="0"/>
        <v>#DIV/0!</v>
      </c>
      <c r="G36" s="192">
        <v>0</v>
      </c>
      <c r="H36" s="1000" t="e">
        <f t="shared" si="1"/>
        <v>#DIV/0!</v>
      </c>
      <c r="I36" s="1001">
        <f t="shared" si="2"/>
        <v>0</v>
      </c>
    </row>
    <row r="37" spans="1:9" s="21" customFormat="1" ht="31.5" customHeight="1">
      <c r="A37" s="1004" t="s">
        <v>272</v>
      </c>
      <c r="B37" s="1005" t="s">
        <v>274</v>
      </c>
      <c r="C37" s="1006"/>
      <c r="D37" s="1007"/>
      <c r="E37" s="1026">
        <v>0</v>
      </c>
      <c r="F37" s="1008" t="e">
        <f t="shared" si="0"/>
        <v>#DIV/0!</v>
      </c>
      <c r="G37" s="1027">
        <v>0</v>
      </c>
      <c r="H37" s="1009" t="e">
        <f t="shared" si="1"/>
        <v>#DIV/0!</v>
      </c>
      <c r="I37" s="1010">
        <f t="shared" si="2"/>
        <v>0</v>
      </c>
    </row>
    <row r="38" spans="1:9" s="21" customFormat="1" ht="14.25" customHeight="1" thickBot="1">
      <c r="A38" s="1011"/>
      <c r="B38" s="1012"/>
      <c r="C38" s="1013"/>
      <c r="D38" s="1007"/>
      <c r="E38" s="1007"/>
      <c r="F38" s="1014"/>
      <c r="G38" s="1015"/>
      <c r="H38" s="1014"/>
      <c r="I38" s="1013"/>
    </row>
    <row r="39" spans="1:9" s="1023" customFormat="1" ht="21" customHeight="1" thickBot="1">
      <c r="A39" s="1016"/>
      <c r="B39" s="1017" t="s">
        <v>276</v>
      </c>
      <c r="C39" s="1018"/>
      <c r="D39" s="999"/>
      <c r="E39" s="1019">
        <f>SUM(E31,E29,E27,E25,E11)</f>
        <v>0</v>
      </c>
      <c r="F39" s="1020" t="e">
        <f>E39/I39</f>
        <v>#DIV/0!</v>
      </c>
      <c r="G39" s="1021">
        <f>SUM(G31,G29,G27,G25,G11)</f>
        <v>0</v>
      </c>
      <c r="H39" s="1020" t="e">
        <f>G39/I39</f>
        <v>#DIV/0!</v>
      </c>
      <c r="I39" s="1022">
        <f>SUM(E39,G39)</f>
        <v>0</v>
      </c>
    </row>
    <row r="41" spans="3:8" ht="12.75">
      <c r="C41" s="1024" t="s">
        <v>82</v>
      </c>
      <c r="E41" s="1025">
        <f>E39-'TABEL 1'!E19</f>
        <v>0</v>
      </c>
      <c r="F41" s="1025"/>
      <c r="G41" s="1025">
        <f>G39-'TABEL 1'!E18</f>
        <v>0</v>
      </c>
      <c r="H41" s="1025"/>
    </row>
  </sheetData>
  <sheetProtection/>
  <mergeCells count="3">
    <mergeCell ref="A1:I1"/>
    <mergeCell ref="A6:C10"/>
    <mergeCell ref="C3:G3"/>
  </mergeCells>
  <printOptions/>
  <pageMargins left="0.1968503937007874" right="0.1968503937007874" top="0.3937007874015748" bottom="0.3937007874015748" header="0.5118110236220472" footer="0.1968503937007874"/>
  <pageSetup fitToHeight="1" fitToWidth="1" horizontalDpi="600" verticalDpi="600" orientation="landscape" paperSize="9" scale="56" r:id="rId1"/>
  <headerFooter alignWithMargins="0">
    <oddFooter>&amp;C&amp;8&amp;F&amp;R&amp;8&amp;A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zoomScale="80" zoomScaleNormal="80" zoomScalePageLayoutView="0" workbookViewId="0" topLeftCell="A1">
      <selection activeCell="B32" sqref="B32"/>
    </sheetView>
  </sheetViews>
  <sheetFormatPr defaultColWidth="9.140625" defaultRowHeight="15"/>
  <cols>
    <col min="1" max="1" width="8.57421875" style="527" customWidth="1"/>
    <col min="2" max="2" width="72.421875" style="527" bestFit="1" customWidth="1"/>
    <col min="3" max="3" width="27.00390625" style="527" bestFit="1" customWidth="1"/>
    <col min="4" max="15" width="20.7109375" style="527" customWidth="1"/>
    <col min="16" max="16" width="22.140625" style="527" customWidth="1"/>
    <col min="17" max="17" width="14.140625" style="527" customWidth="1"/>
    <col min="18" max="18" width="20.7109375" style="527" customWidth="1"/>
    <col min="19" max="19" width="13.7109375" style="527" customWidth="1"/>
    <col min="20" max="20" width="20.7109375" style="527" customWidth="1"/>
    <col min="21" max="16384" width="9.140625" style="527" customWidth="1"/>
  </cols>
  <sheetData>
    <row r="1" spans="1:15" ht="18.75" thickBot="1">
      <c r="A1" s="1720" t="str">
        <f>"TABEL 10: Opdeling toegestaan inkomen voor gereguleerde activiteit 'gas' volgens klantengroep (afname)"</f>
        <v>TABEL 10: Opdeling toegestaan inkomen voor gereguleerde activiteit 'gas' volgens klantengroep (afname)</v>
      </c>
      <c r="B1" s="1721"/>
      <c r="C1" s="1721"/>
      <c r="D1" s="1721"/>
      <c r="E1" s="1721"/>
      <c r="F1" s="1721"/>
      <c r="G1" s="1722"/>
      <c r="H1" s="299"/>
      <c r="I1" s="299"/>
      <c r="J1" s="299"/>
      <c r="K1" s="299"/>
      <c r="L1" s="299"/>
      <c r="M1" s="299"/>
      <c r="N1" s="299"/>
      <c r="O1" s="299"/>
    </row>
    <row r="2" ht="13.5" thickBot="1"/>
    <row r="3" spans="1:32" s="56" customFormat="1" ht="15.75" thickBot="1">
      <c r="A3" s="51" t="s">
        <v>19</v>
      </c>
      <c r="B3" s="52"/>
      <c r="C3" s="1611">
        <f>+TITELBLAD!$C$7</f>
        <v>0</v>
      </c>
      <c r="D3" s="1612"/>
      <c r="E3" s="1612"/>
      <c r="F3" s="1613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5"/>
    </row>
    <row r="5" ht="15" customHeight="1" thickBot="1"/>
    <row r="6" spans="1:20" ht="21" customHeight="1" thickBot="1">
      <c r="A6" s="1726"/>
      <c r="B6" s="1727"/>
      <c r="C6" s="1728"/>
      <c r="D6" s="1732" t="s">
        <v>318</v>
      </c>
      <c r="E6" s="1733"/>
      <c r="F6" s="1734"/>
      <c r="G6" s="1732" t="s">
        <v>320</v>
      </c>
      <c r="H6" s="1733"/>
      <c r="I6" s="1734"/>
      <c r="J6" s="1732" t="s">
        <v>321</v>
      </c>
      <c r="K6" s="1733"/>
      <c r="L6" s="1734"/>
      <c r="M6" s="1732" t="s">
        <v>322</v>
      </c>
      <c r="N6" s="1733"/>
      <c r="O6" s="1734"/>
      <c r="P6" s="1732" t="s">
        <v>70</v>
      </c>
      <c r="Q6" s="1733"/>
      <c r="R6" s="1733"/>
      <c r="S6" s="1733"/>
      <c r="T6" s="1734"/>
    </row>
    <row r="7" spans="1:20" s="21" customFormat="1" ht="21" customHeight="1">
      <c r="A7" s="1726"/>
      <c r="B7" s="1727"/>
      <c r="C7" s="1728"/>
      <c r="D7" s="1735" t="s">
        <v>319</v>
      </c>
      <c r="E7" s="1736"/>
      <c r="F7" s="1737"/>
      <c r="G7" s="1735" t="s">
        <v>299</v>
      </c>
      <c r="H7" s="1736"/>
      <c r="I7" s="1737"/>
      <c r="J7" s="1735" t="s">
        <v>241</v>
      </c>
      <c r="K7" s="1736"/>
      <c r="L7" s="1737"/>
      <c r="M7" s="1735"/>
      <c r="N7" s="1736"/>
      <c r="O7" s="1737"/>
      <c r="P7" s="1028"/>
      <c r="Q7" s="1029"/>
      <c r="R7" s="1029"/>
      <c r="S7" s="1029"/>
      <c r="T7" s="1030"/>
    </row>
    <row r="8" spans="1:20" s="21" customFormat="1" ht="18" customHeight="1" thickBot="1">
      <c r="A8" s="1729"/>
      <c r="B8" s="1730"/>
      <c r="C8" s="1731"/>
      <c r="D8" s="1738"/>
      <c r="E8" s="1739"/>
      <c r="F8" s="1740"/>
      <c r="G8" s="1738"/>
      <c r="H8" s="1739"/>
      <c r="I8" s="1740"/>
      <c r="J8" s="1738"/>
      <c r="K8" s="1739"/>
      <c r="L8" s="1740"/>
      <c r="M8" s="1738"/>
      <c r="N8" s="1739"/>
      <c r="O8" s="1740"/>
      <c r="P8" s="1031"/>
      <c r="Q8" s="1032"/>
      <c r="R8" s="1032"/>
      <c r="S8" s="1032"/>
      <c r="T8" s="1033"/>
    </row>
    <row r="9" spans="1:20" s="21" customFormat="1" ht="18" customHeight="1" thickBot="1">
      <c r="A9" s="963"/>
      <c r="B9" s="965"/>
      <c r="C9" s="966"/>
      <c r="D9" s="1034" t="s">
        <v>57</v>
      </c>
      <c r="E9" s="1035" t="s">
        <v>58</v>
      </c>
      <c r="F9" s="1036" t="s">
        <v>70</v>
      </c>
      <c r="G9" s="1034" t="s">
        <v>57</v>
      </c>
      <c r="H9" s="1035" t="s">
        <v>58</v>
      </c>
      <c r="I9" s="1036" t="s">
        <v>70</v>
      </c>
      <c r="J9" s="1034" t="s">
        <v>57</v>
      </c>
      <c r="K9" s="1035" t="s">
        <v>58</v>
      </c>
      <c r="L9" s="1036" t="s">
        <v>70</v>
      </c>
      <c r="M9" s="1034" t="s">
        <v>57</v>
      </c>
      <c r="N9" s="1035" t="s">
        <v>58</v>
      </c>
      <c r="O9" s="1036" t="s">
        <v>70</v>
      </c>
      <c r="P9" s="1037" t="s">
        <v>57</v>
      </c>
      <c r="Q9" s="1035" t="s">
        <v>464</v>
      </c>
      <c r="R9" s="1038" t="s">
        <v>58</v>
      </c>
      <c r="S9" s="1035" t="s">
        <v>464</v>
      </c>
      <c r="T9" s="1036" t="s">
        <v>70</v>
      </c>
    </row>
    <row r="10" spans="1:20" s="21" customFormat="1" ht="18.75" customHeight="1">
      <c r="A10" s="967" t="s">
        <v>249</v>
      </c>
      <c r="B10" s="968"/>
      <c r="C10" s="969"/>
      <c r="D10" s="1039">
        <f>SUM(D12,D17,D19)</f>
        <v>0</v>
      </c>
      <c r="E10" s="1040">
        <f>SUM(E12,E17,E19)</f>
        <v>0</v>
      </c>
      <c r="F10" s="973">
        <f>SUM(D10:E10)</f>
        <v>0</v>
      </c>
      <c r="G10" s="1041">
        <f aca="true" t="shared" si="0" ref="G10:M10">SUM(G12,G17,G19)</f>
        <v>0</v>
      </c>
      <c r="H10" s="1040">
        <f>SUM(H12,H17,H19)</f>
        <v>0</v>
      </c>
      <c r="I10" s="973">
        <f>SUM(G10:H10)</f>
        <v>0</v>
      </c>
      <c r="J10" s="1041">
        <f t="shared" si="0"/>
        <v>0</v>
      </c>
      <c r="K10" s="1042">
        <f>SUM(K12,K17,K19)</f>
        <v>0</v>
      </c>
      <c r="L10" s="1043">
        <f>SUM(J10:K10)</f>
        <v>0</v>
      </c>
      <c r="M10" s="1044">
        <f t="shared" si="0"/>
        <v>0</v>
      </c>
      <c r="N10" s="1041">
        <f>SUM(N12,N17,N19)</f>
        <v>0</v>
      </c>
      <c r="O10" s="972">
        <f>SUM(M10:N10)</f>
        <v>0</v>
      </c>
      <c r="P10" s="1045">
        <f>SUM(P12,P17,P19)</f>
        <v>0</v>
      </c>
      <c r="Q10" s="1046" t="e">
        <f>P10/T10</f>
        <v>#DIV/0!</v>
      </c>
      <c r="R10" s="1047">
        <f>SUM(R12,R17,R19)</f>
        <v>0</v>
      </c>
      <c r="S10" s="1046" t="e">
        <f>R10/T10</f>
        <v>#DIV/0!</v>
      </c>
      <c r="T10" s="1043">
        <f>SUM(T12,T17,T19)</f>
        <v>0</v>
      </c>
    </row>
    <row r="11" spans="1:20" s="22" customFormat="1" ht="18" customHeight="1">
      <c r="A11" s="974"/>
      <c r="B11" s="968"/>
      <c r="C11" s="969"/>
      <c r="D11" s="1048"/>
      <c r="E11" s="1049"/>
      <c r="F11" s="1050"/>
      <c r="G11" s="1051"/>
      <c r="H11" s="1049"/>
      <c r="I11" s="1050"/>
      <c r="J11" s="1051"/>
      <c r="K11" s="1049"/>
      <c r="L11" s="1050"/>
      <c r="M11" s="1051"/>
      <c r="N11" s="1051"/>
      <c r="O11" s="1052"/>
      <c r="P11" s="1053"/>
      <c r="Q11" s="1054"/>
      <c r="R11" s="1052"/>
      <c r="S11" s="1054"/>
      <c r="T11" s="1050"/>
    </row>
    <row r="12" spans="1:20" s="21" customFormat="1" ht="18" customHeight="1">
      <c r="A12" s="976" t="s">
        <v>250</v>
      </c>
      <c r="B12" s="977" t="s">
        <v>251</v>
      </c>
      <c r="C12" s="978"/>
      <c r="D12" s="187">
        <v>0</v>
      </c>
      <c r="E12" s="1118">
        <v>0</v>
      </c>
      <c r="F12" s="1055">
        <f>SUM(D12:E12)</f>
        <v>0</v>
      </c>
      <c r="G12" s="187">
        <v>0</v>
      </c>
      <c r="H12" s="1118">
        <v>0</v>
      </c>
      <c r="I12" s="1055">
        <f>SUM(G12:H12)</f>
        <v>0</v>
      </c>
      <c r="J12" s="187">
        <v>0</v>
      </c>
      <c r="K12" s="1118">
        <v>0</v>
      </c>
      <c r="L12" s="1055">
        <f>SUM(J12:K12)</f>
        <v>0</v>
      </c>
      <c r="M12" s="187">
        <v>0</v>
      </c>
      <c r="N12" s="1118">
        <v>0</v>
      </c>
      <c r="O12" s="1055">
        <f>SUM(M12:N12)</f>
        <v>0</v>
      </c>
      <c r="P12" s="135">
        <f>SUM(D12,G12,J12,M12)</f>
        <v>0</v>
      </c>
      <c r="Q12" s="1056" t="e">
        <f>P12/T12</f>
        <v>#DIV/0!</v>
      </c>
      <c r="R12" s="137">
        <f>SUM(E12,H12,K12,N12)</f>
        <v>0</v>
      </c>
      <c r="S12" s="1056" t="e">
        <f>R12/T12</f>
        <v>#DIV/0!</v>
      </c>
      <c r="T12" s="1055">
        <f>SUM(P12,R12)</f>
        <v>0</v>
      </c>
    </row>
    <row r="13" spans="1:20" s="21" customFormat="1" ht="18" customHeight="1">
      <c r="A13" s="974"/>
      <c r="B13" s="981" t="s">
        <v>252</v>
      </c>
      <c r="C13" s="982"/>
      <c r="D13" s="1048"/>
      <c r="E13" s="1057"/>
      <c r="F13" s="1058"/>
      <c r="G13" s="1059"/>
      <c r="H13" s="1057"/>
      <c r="I13" s="1058"/>
      <c r="J13" s="1059"/>
      <c r="K13" s="1057"/>
      <c r="L13" s="1058"/>
      <c r="M13" s="1059"/>
      <c r="N13" s="1060"/>
      <c r="O13" s="1061"/>
      <c r="P13" s="1053"/>
      <c r="Q13" s="1054"/>
      <c r="R13" s="1052"/>
      <c r="S13" s="1054"/>
      <c r="T13" s="1050"/>
    </row>
    <row r="14" spans="1:20" s="21" customFormat="1" ht="18" customHeight="1">
      <c r="A14" s="974"/>
      <c r="B14" s="981" t="s">
        <v>253</v>
      </c>
      <c r="C14" s="982"/>
      <c r="D14" s="1048"/>
      <c r="E14" s="1057"/>
      <c r="F14" s="1058"/>
      <c r="G14" s="1059"/>
      <c r="H14" s="1057"/>
      <c r="I14" s="1058"/>
      <c r="J14" s="1059"/>
      <c r="K14" s="1057"/>
      <c r="L14" s="1058"/>
      <c r="M14" s="1059"/>
      <c r="N14" s="1059"/>
      <c r="O14" s="1062"/>
      <c r="P14" s="1063"/>
      <c r="Q14" s="1064"/>
      <c r="R14" s="1065"/>
      <c r="S14" s="1064"/>
      <c r="T14" s="1058"/>
    </row>
    <row r="15" spans="1:20" s="21" customFormat="1" ht="17.25" customHeight="1">
      <c r="A15" s="974"/>
      <c r="B15" s="981" t="s">
        <v>254</v>
      </c>
      <c r="C15" s="982"/>
      <c r="D15" s="1048"/>
      <c r="E15" s="1049"/>
      <c r="F15" s="1050"/>
      <c r="G15" s="1051"/>
      <c r="H15" s="1049"/>
      <c r="I15" s="1050"/>
      <c r="J15" s="1051"/>
      <c r="K15" s="1049"/>
      <c r="L15" s="1050"/>
      <c r="M15" s="1051"/>
      <c r="N15" s="1051"/>
      <c r="O15" s="1052"/>
      <c r="P15" s="1063"/>
      <c r="Q15" s="1064"/>
      <c r="R15" s="1065"/>
      <c r="S15" s="1064"/>
      <c r="T15" s="1058"/>
    </row>
    <row r="16" spans="1:20" s="21" customFormat="1" ht="18" customHeight="1">
      <c r="A16" s="974"/>
      <c r="B16" s="968"/>
      <c r="C16" s="987"/>
      <c r="D16" s="1048"/>
      <c r="E16" s="1049"/>
      <c r="F16" s="1050"/>
      <c r="G16" s="1051"/>
      <c r="H16" s="1049"/>
      <c r="I16" s="1050"/>
      <c r="J16" s="1051"/>
      <c r="K16" s="1049"/>
      <c r="L16" s="1050"/>
      <c r="M16" s="1051"/>
      <c r="N16" s="1051"/>
      <c r="O16" s="1052"/>
      <c r="P16" s="1053"/>
      <c r="Q16" s="1054"/>
      <c r="R16" s="1052"/>
      <c r="S16" s="1054"/>
      <c r="T16" s="1050"/>
    </row>
    <row r="17" spans="1:20" s="21" customFormat="1" ht="19.5" customHeight="1">
      <c r="A17" s="976" t="s">
        <v>255</v>
      </c>
      <c r="B17" s="977" t="s">
        <v>256</v>
      </c>
      <c r="C17" s="982"/>
      <c r="D17" s="187">
        <v>0</v>
      </c>
      <c r="E17" s="1118">
        <v>0</v>
      </c>
      <c r="F17" s="1055">
        <f>SUM(D17:E17)</f>
        <v>0</v>
      </c>
      <c r="G17" s="187">
        <v>0</v>
      </c>
      <c r="H17" s="1118">
        <v>0</v>
      </c>
      <c r="I17" s="1055">
        <f>SUM(G17:H17)</f>
        <v>0</v>
      </c>
      <c r="J17" s="187">
        <v>0</v>
      </c>
      <c r="K17" s="1118">
        <v>0</v>
      </c>
      <c r="L17" s="1055">
        <f>SUM(J17:K17)</f>
        <v>0</v>
      </c>
      <c r="M17" s="187">
        <v>0</v>
      </c>
      <c r="N17" s="1118">
        <v>0</v>
      </c>
      <c r="O17" s="1055">
        <f>SUM(M17:N17)</f>
        <v>0</v>
      </c>
      <c r="P17" s="135">
        <f>SUM(D17,G17,J17,M17)</f>
        <v>0</v>
      </c>
      <c r="Q17" s="1056" t="e">
        <f>P17/T17</f>
        <v>#DIV/0!</v>
      </c>
      <c r="R17" s="137">
        <f>SUM(E17,H17,K17,N17)</f>
        <v>0</v>
      </c>
      <c r="S17" s="1056" t="e">
        <f>R17/T17</f>
        <v>#DIV/0!</v>
      </c>
      <c r="T17" s="1055">
        <f>SUM(P17,R17)</f>
        <v>0</v>
      </c>
    </row>
    <row r="18" spans="1:20" s="21" customFormat="1" ht="14.25" customHeight="1">
      <c r="A18" s="974"/>
      <c r="B18" s="968"/>
      <c r="C18" s="987"/>
      <c r="D18" s="1051"/>
      <c r="E18" s="1049"/>
      <c r="F18" s="1050"/>
      <c r="G18" s="1051"/>
      <c r="H18" s="1049"/>
      <c r="I18" s="1050"/>
      <c r="J18" s="1051"/>
      <c r="K18" s="1049"/>
      <c r="L18" s="1050"/>
      <c r="M18" s="1051"/>
      <c r="N18" s="1051"/>
      <c r="O18" s="1052"/>
      <c r="P18" s="1053"/>
      <c r="Q18" s="1054"/>
      <c r="R18" s="1052"/>
      <c r="S18" s="1054"/>
      <c r="T18" s="1050"/>
    </row>
    <row r="19" spans="1:20" s="21" customFormat="1" ht="18" customHeight="1">
      <c r="A19" s="976" t="s">
        <v>257</v>
      </c>
      <c r="B19" s="990" t="s">
        <v>258</v>
      </c>
      <c r="C19" s="987"/>
      <c r="D19" s="187">
        <v>0</v>
      </c>
      <c r="E19" s="1118">
        <v>0</v>
      </c>
      <c r="F19" s="1055">
        <f>SUM(D19:E19)</f>
        <v>0</v>
      </c>
      <c r="G19" s="187">
        <v>0</v>
      </c>
      <c r="H19" s="1118">
        <v>0</v>
      </c>
      <c r="I19" s="1055">
        <f>SUM(G19:H19)</f>
        <v>0</v>
      </c>
      <c r="J19" s="187">
        <v>0</v>
      </c>
      <c r="K19" s="1118">
        <v>0</v>
      </c>
      <c r="L19" s="1055">
        <f>SUM(J19:K19)</f>
        <v>0</v>
      </c>
      <c r="M19" s="187">
        <v>0</v>
      </c>
      <c r="N19" s="1118">
        <v>0</v>
      </c>
      <c r="O19" s="1055">
        <f>SUM(M19:N19)</f>
        <v>0</v>
      </c>
      <c r="P19" s="1066">
        <f>SUM(D19,G19,J19,M19)</f>
        <v>0</v>
      </c>
      <c r="Q19" s="1067" t="e">
        <f>P19/T19</f>
        <v>#DIV/0!</v>
      </c>
      <c r="R19" s="1068">
        <f>SUM(E19,H19,K19,N19)</f>
        <v>0</v>
      </c>
      <c r="S19" s="1067" t="e">
        <f>R19/T19</f>
        <v>#DIV/0!</v>
      </c>
      <c r="T19" s="1069">
        <f>SUM(P19,R19)</f>
        <v>0</v>
      </c>
    </row>
    <row r="20" spans="1:20" s="21" customFormat="1" ht="18" customHeight="1">
      <c r="A20" s="974"/>
      <c r="B20" s="981" t="s">
        <v>45</v>
      </c>
      <c r="C20" s="982"/>
      <c r="D20" s="1070"/>
      <c r="E20" s="1071"/>
      <c r="F20" s="1072"/>
      <c r="G20" s="1071"/>
      <c r="H20" s="1071"/>
      <c r="I20" s="1072"/>
      <c r="J20" s="1071"/>
      <c r="K20" s="1071"/>
      <c r="L20" s="1072"/>
      <c r="M20" s="1071"/>
      <c r="N20" s="1071"/>
      <c r="O20" s="1073"/>
      <c r="P20" s="1074"/>
      <c r="Q20" s="1056"/>
      <c r="R20" s="1075"/>
      <c r="S20" s="1056"/>
      <c r="T20" s="1076"/>
    </row>
    <row r="21" spans="1:20" s="21" customFormat="1" ht="18" customHeight="1">
      <c r="A21" s="974"/>
      <c r="B21" s="981" t="s">
        <v>44</v>
      </c>
      <c r="C21" s="982"/>
      <c r="D21" s="1070"/>
      <c r="E21" s="1071"/>
      <c r="F21" s="1072"/>
      <c r="G21" s="1071"/>
      <c r="H21" s="1071"/>
      <c r="I21" s="1072"/>
      <c r="J21" s="1071"/>
      <c r="K21" s="1071"/>
      <c r="L21" s="1072"/>
      <c r="M21" s="1071"/>
      <c r="N21" s="1071"/>
      <c r="O21" s="1073"/>
      <c r="P21" s="1077"/>
      <c r="Q21" s="1078"/>
      <c r="R21" s="1079"/>
      <c r="S21" s="1078"/>
      <c r="T21" s="1080"/>
    </row>
    <row r="22" spans="1:20" s="21" customFormat="1" ht="21" customHeight="1">
      <c r="A22" s="974"/>
      <c r="B22" s="981" t="s">
        <v>43</v>
      </c>
      <c r="C22" s="982"/>
      <c r="D22" s="1081"/>
      <c r="E22" s="1082"/>
      <c r="F22" s="1083"/>
      <c r="G22" s="1082"/>
      <c r="H22" s="1082"/>
      <c r="I22" s="1083"/>
      <c r="J22" s="1082"/>
      <c r="K22" s="1082"/>
      <c r="L22" s="1083"/>
      <c r="M22" s="1082"/>
      <c r="N22" s="1084"/>
      <c r="O22" s="1085"/>
      <c r="P22" s="1077"/>
      <c r="Q22" s="1078"/>
      <c r="R22" s="1079"/>
      <c r="S22" s="1078"/>
      <c r="T22" s="1080"/>
    </row>
    <row r="23" spans="1:20" s="21" customFormat="1" ht="18" customHeight="1">
      <c r="A23" s="974"/>
      <c r="B23" s="968"/>
      <c r="C23" s="987"/>
      <c r="D23" s="1048"/>
      <c r="E23" s="1049"/>
      <c r="F23" s="1050"/>
      <c r="G23" s="1051"/>
      <c r="H23" s="1051"/>
      <c r="I23" s="1086"/>
      <c r="J23" s="1051"/>
      <c r="K23" s="1051"/>
      <c r="L23" s="1087"/>
      <c r="M23" s="1088"/>
      <c r="N23" s="1051"/>
      <c r="O23" s="1089"/>
      <c r="P23" s="1053"/>
      <c r="Q23" s="1054"/>
      <c r="R23" s="1052"/>
      <c r="S23" s="1054"/>
      <c r="T23" s="1050"/>
    </row>
    <row r="24" spans="1:20" s="22" customFormat="1" ht="18" customHeight="1">
      <c r="A24" s="967" t="s">
        <v>259</v>
      </c>
      <c r="B24" s="977"/>
      <c r="C24" s="1090"/>
      <c r="D24" s="190">
        <v>0</v>
      </c>
      <c r="E24" s="1119">
        <v>0</v>
      </c>
      <c r="F24" s="1055">
        <f>SUM(D24:E24)</f>
        <v>0</v>
      </c>
      <c r="G24" s="190">
        <v>0</v>
      </c>
      <c r="H24" s="1119">
        <v>0</v>
      </c>
      <c r="I24" s="1055">
        <f>SUM(G24:H24)</f>
        <v>0</v>
      </c>
      <c r="J24" s="190">
        <v>0</v>
      </c>
      <c r="K24" s="1119">
        <v>0</v>
      </c>
      <c r="L24" s="1055">
        <f>SUM(J24:K24)</f>
        <v>0</v>
      </c>
      <c r="M24" s="190">
        <v>0</v>
      </c>
      <c r="N24" s="1119">
        <v>0</v>
      </c>
      <c r="O24" s="1055">
        <f>SUM(M24:N24)</f>
        <v>0</v>
      </c>
      <c r="P24" s="135">
        <f>SUM(D24,G24,J24,M24)</f>
        <v>0</v>
      </c>
      <c r="Q24" s="1056" t="e">
        <f>P24/T24</f>
        <v>#DIV/0!</v>
      </c>
      <c r="R24" s="137">
        <f>SUM(E24,H24,K24,N24)</f>
        <v>0</v>
      </c>
      <c r="S24" s="1056" t="e">
        <f>R24/T24</f>
        <v>#DIV/0!</v>
      </c>
      <c r="T24" s="1055">
        <f>SUM(P24,R24)</f>
        <v>0</v>
      </c>
    </row>
    <row r="25" spans="1:20" s="21" customFormat="1" ht="18" customHeight="1">
      <c r="A25" s="974"/>
      <c r="B25" s="968"/>
      <c r="C25" s="987"/>
      <c r="D25" s="1048"/>
      <c r="E25" s="1049"/>
      <c r="F25" s="1050"/>
      <c r="G25" s="1051"/>
      <c r="H25" s="1049"/>
      <c r="I25" s="1050"/>
      <c r="J25" s="1051"/>
      <c r="K25" s="1049"/>
      <c r="L25" s="1050"/>
      <c r="M25" s="1051"/>
      <c r="N25" s="1051"/>
      <c r="O25" s="1052"/>
      <c r="P25" s="1053"/>
      <c r="Q25" s="1054"/>
      <c r="R25" s="1052"/>
      <c r="S25" s="1054"/>
      <c r="T25" s="1050"/>
    </row>
    <row r="26" spans="1:20" s="22" customFormat="1" ht="20.25" customHeight="1">
      <c r="A26" s="967" t="s">
        <v>260</v>
      </c>
      <c r="B26" s="977"/>
      <c r="C26" s="1090"/>
      <c r="D26" s="190">
        <v>0</v>
      </c>
      <c r="E26" s="1119">
        <v>0</v>
      </c>
      <c r="F26" s="1055">
        <f>SUM(D26:E26)</f>
        <v>0</v>
      </c>
      <c r="G26" s="190">
        <v>0</v>
      </c>
      <c r="H26" s="1119">
        <v>0</v>
      </c>
      <c r="I26" s="1055">
        <f>SUM(G26:H26)</f>
        <v>0</v>
      </c>
      <c r="J26" s="190">
        <v>0</v>
      </c>
      <c r="K26" s="1119">
        <v>0</v>
      </c>
      <c r="L26" s="1055">
        <f>SUM(J26:K26)</f>
        <v>0</v>
      </c>
      <c r="M26" s="190">
        <v>0</v>
      </c>
      <c r="N26" s="1119">
        <v>0</v>
      </c>
      <c r="O26" s="1055">
        <f>SUM(M26:N26)</f>
        <v>0</v>
      </c>
      <c r="P26" s="135">
        <f>SUM(D26,G26,J26,M26)</f>
        <v>0</v>
      </c>
      <c r="Q26" s="1056" t="e">
        <f>P26/T26</f>
        <v>#DIV/0!</v>
      </c>
      <c r="R26" s="137">
        <f>SUM(E26,H26,K26,N26)</f>
        <v>0</v>
      </c>
      <c r="S26" s="1056" t="e">
        <f>R26/T26</f>
        <v>#DIV/0!</v>
      </c>
      <c r="T26" s="1055">
        <f>SUM(P26,R26)</f>
        <v>0</v>
      </c>
    </row>
    <row r="27" spans="1:20" s="21" customFormat="1" ht="18" customHeight="1">
      <c r="A27" s="974"/>
      <c r="B27" s="968"/>
      <c r="C27" s="987"/>
      <c r="D27" s="1048"/>
      <c r="E27" s="1049"/>
      <c r="F27" s="1050"/>
      <c r="G27" s="1051"/>
      <c r="H27" s="1049"/>
      <c r="I27" s="1050"/>
      <c r="J27" s="1051"/>
      <c r="K27" s="1049"/>
      <c r="L27" s="1050"/>
      <c r="M27" s="1051"/>
      <c r="N27" s="1051"/>
      <c r="O27" s="1052"/>
      <c r="P27" s="1053"/>
      <c r="Q27" s="1054"/>
      <c r="R27" s="1052"/>
      <c r="S27" s="1054"/>
      <c r="T27" s="1050"/>
    </row>
    <row r="28" spans="1:20" s="22" customFormat="1" ht="17.25" customHeight="1">
      <c r="A28" s="967" t="s">
        <v>261</v>
      </c>
      <c r="B28" s="977"/>
      <c r="C28" s="1090"/>
      <c r="D28" s="190">
        <v>0</v>
      </c>
      <c r="E28" s="1119">
        <v>0</v>
      </c>
      <c r="F28" s="1055">
        <f>SUM(D28:E28)</f>
        <v>0</v>
      </c>
      <c r="G28" s="190">
        <v>0</v>
      </c>
      <c r="H28" s="1119">
        <v>0</v>
      </c>
      <c r="I28" s="1055">
        <f>SUM(G28:H28)</f>
        <v>0</v>
      </c>
      <c r="J28" s="190">
        <v>0</v>
      </c>
      <c r="K28" s="1119">
        <v>0</v>
      </c>
      <c r="L28" s="1055">
        <f>SUM(J28:K28)</f>
        <v>0</v>
      </c>
      <c r="M28" s="190">
        <v>0</v>
      </c>
      <c r="N28" s="1119">
        <v>0</v>
      </c>
      <c r="O28" s="1055">
        <f>SUM(M28:N28)</f>
        <v>0</v>
      </c>
      <c r="P28" s="135">
        <f>SUM(D28,G28,J28,M28)</f>
        <v>0</v>
      </c>
      <c r="Q28" s="1056" t="e">
        <f>P28/T28</f>
        <v>#DIV/0!</v>
      </c>
      <c r="R28" s="137">
        <f>SUM(E28,H28,K28,N28)</f>
        <v>0</v>
      </c>
      <c r="S28" s="1056" t="e">
        <f>R28/T28</f>
        <v>#DIV/0!</v>
      </c>
      <c r="T28" s="1055">
        <f>SUM(P28,R28)</f>
        <v>0</v>
      </c>
    </row>
    <row r="29" spans="1:20" s="21" customFormat="1" ht="18" customHeight="1">
      <c r="A29" s="974"/>
      <c r="B29" s="968"/>
      <c r="C29" s="987"/>
      <c r="D29" s="1048"/>
      <c r="E29" s="1049"/>
      <c r="F29" s="1050"/>
      <c r="G29" s="1051"/>
      <c r="H29" s="1049"/>
      <c r="I29" s="1050"/>
      <c r="J29" s="1051"/>
      <c r="K29" s="1049"/>
      <c r="L29" s="1050"/>
      <c r="M29" s="1051"/>
      <c r="N29" s="1051"/>
      <c r="O29" s="1052"/>
      <c r="P29" s="1053"/>
      <c r="Q29" s="1054"/>
      <c r="R29" s="1052"/>
      <c r="S29" s="1054"/>
      <c r="T29" s="1050"/>
    </row>
    <row r="30" spans="1:20" s="22" customFormat="1" ht="22.5" customHeight="1">
      <c r="A30" s="967" t="s">
        <v>262</v>
      </c>
      <c r="B30" s="977"/>
      <c r="C30" s="1091"/>
      <c r="D30" s="135">
        <f>SUM(D31:D36)</f>
        <v>0</v>
      </c>
      <c r="E30" s="1092">
        <f aca="true" t="shared" si="1" ref="E30:N30">SUM(E31:E36)</f>
        <v>0</v>
      </c>
      <c r="F30" s="1055">
        <f aca="true" t="shared" si="2" ref="F30:F36">SUM(D30:E30)</f>
        <v>0</v>
      </c>
      <c r="G30" s="135">
        <f t="shared" si="1"/>
        <v>0</v>
      </c>
      <c r="H30" s="1092">
        <f t="shared" si="1"/>
        <v>0</v>
      </c>
      <c r="I30" s="1055">
        <f aca="true" t="shared" si="3" ref="I30:I38">SUM(G30:H30)</f>
        <v>0</v>
      </c>
      <c r="J30" s="135">
        <f t="shared" si="1"/>
        <v>0</v>
      </c>
      <c r="K30" s="1092">
        <f t="shared" si="1"/>
        <v>0</v>
      </c>
      <c r="L30" s="1055">
        <f aca="true" t="shared" si="4" ref="L30:L38">SUM(J30:K30)</f>
        <v>0</v>
      </c>
      <c r="M30" s="135">
        <f t="shared" si="1"/>
        <v>0</v>
      </c>
      <c r="N30" s="1092">
        <f t="shared" si="1"/>
        <v>0</v>
      </c>
      <c r="O30" s="1055">
        <f aca="true" t="shared" si="5" ref="O30:O36">SUM(M30:N30)</f>
        <v>0</v>
      </c>
      <c r="P30" s="135">
        <f>SUM(P31:P36)</f>
        <v>0</v>
      </c>
      <c r="Q30" s="1056" t="e">
        <f aca="true" t="shared" si="6" ref="Q30:Q36">P30/T30</f>
        <v>#DIV/0!</v>
      </c>
      <c r="R30" s="137">
        <f>SUM(R31:R36)</f>
        <v>0</v>
      </c>
      <c r="S30" s="1056" t="e">
        <f aca="true" t="shared" si="7" ref="S30:S38">R30/T30</f>
        <v>#DIV/0!</v>
      </c>
      <c r="T30" s="1055">
        <f>SUM(T31:T36)</f>
        <v>0</v>
      </c>
    </row>
    <row r="31" spans="1:20" s="21" customFormat="1" ht="18" customHeight="1">
      <c r="A31" s="976" t="s">
        <v>250</v>
      </c>
      <c r="B31" s="1075" t="s">
        <v>273</v>
      </c>
      <c r="C31" s="982"/>
      <c r="D31" s="187">
        <v>0</v>
      </c>
      <c r="E31" s="1118">
        <v>0</v>
      </c>
      <c r="F31" s="1055">
        <f t="shared" si="2"/>
        <v>0</v>
      </c>
      <c r="G31" s="187">
        <v>0</v>
      </c>
      <c r="H31" s="1118">
        <v>0</v>
      </c>
      <c r="I31" s="1055">
        <f t="shared" si="3"/>
        <v>0</v>
      </c>
      <c r="J31" s="187">
        <v>0</v>
      </c>
      <c r="K31" s="1118">
        <v>0</v>
      </c>
      <c r="L31" s="1055">
        <f t="shared" si="4"/>
        <v>0</v>
      </c>
      <c r="M31" s="187">
        <v>0</v>
      </c>
      <c r="N31" s="1118">
        <v>0</v>
      </c>
      <c r="O31" s="1055">
        <f t="shared" si="5"/>
        <v>0</v>
      </c>
      <c r="P31" s="135">
        <f aca="true" t="shared" si="8" ref="P31:P36">SUM(D31,G31,J31,M31)</f>
        <v>0</v>
      </c>
      <c r="Q31" s="1056" t="e">
        <f t="shared" si="6"/>
        <v>#DIV/0!</v>
      </c>
      <c r="R31" s="137">
        <f aca="true" t="shared" si="9" ref="R31:R36">SUM(E31,H31,K31,N31)</f>
        <v>0</v>
      </c>
      <c r="S31" s="1056" t="e">
        <f t="shared" si="7"/>
        <v>#DIV/0!</v>
      </c>
      <c r="T31" s="1055">
        <f aca="true" t="shared" si="10" ref="T31:T38">SUM(P31,R31)</f>
        <v>0</v>
      </c>
    </row>
    <row r="32" spans="1:20" s="21" customFormat="1" ht="18" customHeight="1">
      <c r="A32" s="976" t="s">
        <v>255</v>
      </c>
      <c r="B32" s="977" t="s">
        <v>491</v>
      </c>
      <c r="C32" s="982"/>
      <c r="D32" s="187">
        <v>0</v>
      </c>
      <c r="E32" s="1118">
        <v>0</v>
      </c>
      <c r="F32" s="1055">
        <f t="shared" si="2"/>
        <v>0</v>
      </c>
      <c r="G32" s="187">
        <v>0</v>
      </c>
      <c r="H32" s="1118">
        <v>0</v>
      </c>
      <c r="I32" s="1055">
        <f t="shared" si="3"/>
        <v>0</v>
      </c>
      <c r="J32" s="187">
        <v>0</v>
      </c>
      <c r="K32" s="1118">
        <v>0</v>
      </c>
      <c r="L32" s="1055">
        <f t="shared" si="4"/>
        <v>0</v>
      </c>
      <c r="M32" s="187">
        <v>0</v>
      </c>
      <c r="N32" s="1118">
        <v>0</v>
      </c>
      <c r="O32" s="1055">
        <f t="shared" si="5"/>
        <v>0</v>
      </c>
      <c r="P32" s="135">
        <f t="shared" si="8"/>
        <v>0</v>
      </c>
      <c r="Q32" s="1056" t="e">
        <f t="shared" si="6"/>
        <v>#DIV/0!</v>
      </c>
      <c r="R32" s="137">
        <f t="shared" si="9"/>
        <v>0</v>
      </c>
      <c r="S32" s="1056" t="e">
        <f t="shared" si="7"/>
        <v>#DIV/0!</v>
      </c>
      <c r="T32" s="1055">
        <f t="shared" si="10"/>
        <v>0</v>
      </c>
    </row>
    <row r="33" spans="1:20" s="21" customFormat="1" ht="18" customHeight="1">
      <c r="A33" s="1093" t="s">
        <v>257</v>
      </c>
      <c r="B33" s="1075" t="s">
        <v>66</v>
      </c>
      <c r="C33" s="982"/>
      <c r="D33" s="187">
        <v>0</v>
      </c>
      <c r="E33" s="1118">
        <v>0</v>
      </c>
      <c r="F33" s="1055">
        <f t="shared" si="2"/>
        <v>0</v>
      </c>
      <c r="G33" s="187">
        <v>0</v>
      </c>
      <c r="H33" s="1118">
        <v>0</v>
      </c>
      <c r="I33" s="1055">
        <f t="shared" si="3"/>
        <v>0</v>
      </c>
      <c r="J33" s="187">
        <v>0</v>
      </c>
      <c r="K33" s="1118">
        <v>0</v>
      </c>
      <c r="L33" s="1055">
        <f t="shared" si="4"/>
        <v>0</v>
      </c>
      <c r="M33" s="187">
        <v>0</v>
      </c>
      <c r="N33" s="1118">
        <v>0</v>
      </c>
      <c r="O33" s="1055">
        <f t="shared" si="5"/>
        <v>0</v>
      </c>
      <c r="P33" s="135">
        <f t="shared" si="8"/>
        <v>0</v>
      </c>
      <c r="Q33" s="1056" t="e">
        <f t="shared" si="6"/>
        <v>#DIV/0!</v>
      </c>
      <c r="R33" s="137">
        <f t="shared" si="9"/>
        <v>0</v>
      </c>
      <c r="S33" s="1056" t="e">
        <f t="shared" si="7"/>
        <v>#DIV/0!</v>
      </c>
      <c r="T33" s="1055">
        <f t="shared" si="10"/>
        <v>0</v>
      </c>
    </row>
    <row r="34" spans="1:20" s="21" customFormat="1" ht="18" customHeight="1">
      <c r="A34" s="1093" t="s">
        <v>269</v>
      </c>
      <c r="B34" s="977" t="s">
        <v>270</v>
      </c>
      <c r="C34" s="982"/>
      <c r="D34" s="187">
        <v>0</v>
      </c>
      <c r="E34" s="1118">
        <v>0</v>
      </c>
      <c r="F34" s="1055">
        <f t="shared" si="2"/>
        <v>0</v>
      </c>
      <c r="G34" s="187">
        <v>0</v>
      </c>
      <c r="H34" s="1118">
        <v>0</v>
      </c>
      <c r="I34" s="1055">
        <f t="shared" si="3"/>
        <v>0</v>
      </c>
      <c r="J34" s="187">
        <v>0</v>
      </c>
      <c r="K34" s="1118">
        <v>0</v>
      </c>
      <c r="L34" s="1055">
        <f t="shared" si="4"/>
        <v>0</v>
      </c>
      <c r="M34" s="187">
        <v>0</v>
      </c>
      <c r="N34" s="1118">
        <v>0</v>
      </c>
      <c r="O34" s="1055">
        <f t="shared" si="5"/>
        <v>0</v>
      </c>
      <c r="P34" s="135">
        <f t="shared" si="8"/>
        <v>0</v>
      </c>
      <c r="Q34" s="1056" t="e">
        <f t="shared" si="6"/>
        <v>#DIV/0!</v>
      </c>
      <c r="R34" s="137">
        <f t="shared" si="9"/>
        <v>0</v>
      </c>
      <c r="S34" s="1056" t="e">
        <f t="shared" si="7"/>
        <v>#DIV/0!</v>
      </c>
      <c r="T34" s="1055">
        <f t="shared" si="10"/>
        <v>0</v>
      </c>
    </row>
    <row r="35" spans="1:20" s="21" customFormat="1" ht="15.75" customHeight="1">
      <c r="A35" s="1093" t="s">
        <v>271</v>
      </c>
      <c r="B35" s="977" t="s">
        <v>489</v>
      </c>
      <c r="C35" s="982"/>
      <c r="D35" s="187">
        <v>0</v>
      </c>
      <c r="E35" s="1118">
        <v>0</v>
      </c>
      <c r="F35" s="1055">
        <f t="shared" si="2"/>
        <v>0</v>
      </c>
      <c r="G35" s="187">
        <v>0</v>
      </c>
      <c r="H35" s="1118">
        <v>0</v>
      </c>
      <c r="I35" s="1055">
        <f t="shared" si="3"/>
        <v>0</v>
      </c>
      <c r="J35" s="187">
        <v>0</v>
      </c>
      <c r="K35" s="1118">
        <v>0</v>
      </c>
      <c r="L35" s="1055">
        <f t="shared" si="4"/>
        <v>0</v>
      </c>
      <c r="M35" s="187">
        <v>0</v>
      </c>
      <c r="N35" s="1118">
        <v>0</v>
      </c>
      <c r="O35" s="1055">
        <f t="shared" si="5"/>
        <v>0</v>
      </c>
      <c r="P35" s="135">
        <f t="shared" si="8"/>
        <v>0</v>
      </c>
      <c r="Q35" s="1056" t="e">
        <f t="shared" si="6"/>
        <v>#DIV/0!</v>
      </c>
      <c r="R35" s="137">
        <f t="shared" si="9"/>
        <v>0</v>
      </c>
      <c r="S35" s="1056" t="e">
        <f t="shared" si="7"/>
        <v>#DIV/0!</v>
      </c>
      <c r="T35" s="1055">
        <f t="shared" si="10"/>
        <v>0</v>
      </c>
    </row>
    <row r="36" spans="1:20" s="21" customFormat="1" ht="31.5" customHeight="1">
      <c r="A36" s="1004" t="s">
        <v>272</v>
      </c>
      <c r="B36" s="1005" t="s">
        <v>274</v>
      </c>
      <c r="C36" s="1006"/>
      <c r="D36" s="1026">
        <v>0</v>
      </c>
      <c r="E36" s="1120">
        <v>0</v>
      </c>
      <c r="F36" s="1094">
        <f t="shared" si="2"/>
        <v>0</v>
      </c>
      <c r="G36" s="1026">
        <v>0</v>
      </c>
      <c r="H36" s="1120">
        <v>0</v>
      </c>
      <c r="I36" s="1094">
        <f t="shared" si="3"/>
        <v>0</v>
      </c>
      <c r="J36" s="1026">
        <v>0</v>
      </c>
      <c r="K36" s="1120">
        <v>0</v>
      </c>
      <c r="L36" s="1094">
        <f t="shared" si="4"/>
        <v>0</v>
      </c>
      <c r="M36" s="1026">
        <v>0</v>
      </c>
      <c r="N36" s="1120">
        <v>0</v>
      </c>
      <c r="O36" s="1094">
        <f t="shared" si="5"/>
        <v>0</v>
      </c>
      <c r="P36" s="1095">
        <f t="shared" si="8"/>
        <v>0</v>
      </c>
      <c r="Q36" s="1096" t="e">
        <f t="shared" si="6"/>
        <v>#DIV/0!</v>
      </c>
      <c r="R36" s="1097">
        <f t="shared" si="9"/>
        <v>0</v>
      </c>
      <c r="S36" s="1096" t="e">
        <f t="shared" si="7"/>
        <v>#DIV/0!</v>
      </c>
      <c r="T36" s="1094">
        <f t="shared" si="10"/>
        <v>0</v>
      </c>
    </row>
    <row r="37" spans="1:20" s="21" customFormat="1" ht="15.75" customHeight="1" thickBot="1">
      <c r="A37" s="1098"/>
      <c r="B37" s="1012"/>
      <c r="C37" s="1013"/>
      <c r="D37" s="1099"/>
      <c r="E37" s="1100"/>
      <c r="F37" s="1101"/>
      <c r="G37" s="1102"/>
      <c r="H37" s="1100"/>
      <c r="I37" s="1101"/>
      <c r="J37" s="1102"/>
      <c r="K37" s="1100"/>
      <c r="L37" s="1103"/>
      <c r="M37" s="1102"/>
      <c r="N37" s="1104"/>
      <c r="O37" s="1105"/>
      <c r="P37" s="1099"/>
      <c r="Q37" s="1106"/>
      <c r="R37" s="1102"/>
      <c r="S37" s="1106"/>
      <c r="T37" s="1103"/>
    </row>
    <row r="38" spans="1:20" ht="15.75" thickBot="1">
      <c r="A38" s="1107"/>
      <c r="B38" s="1108" t="s">
        <v>276</v>
      </c>
      <c r="C38" s="1109"/>
      <c r="D38" s="1110">
        <f>SUM(D30,D28,D26,D24,D10)</f>
        <v>0</v>
      </c>
      <c r="E38" s="1111">
        <f>SUM(E30,E28,E26,E24,E10)</f>
        <v>0</v>
      </c>
      <c r="F38" s="1112">
        <f>SUM(D38:E38)</f>
        <v>0</v>
      </c>
      <c r="G38" s="1113">
        <f aca="true" t="shared" si="11" ref="G38:M38">SUM(G30,G28,G26,G24,G10)</f>
        <v>0</v>
      </c>
      <c r="H38" s="1111">
        <f>SUM(H30,H28,H26,H24,H10)</f>
        <v>0</v>
      </c>
      <c r="I38" s="1112">
        <f t="shared" si="3"/>
        <v>0</v>
      </c>
      <c r="J38" s="1113">
        <f t="shared" si="11"/>
        <v>0</v>
      </c>
      <c r="K38" s="1111">
        <f>SUM(K30,K28,K26,K24,K10)</f>
        <v>0</v>
      </c>
      <c r="L38" s="1112">
        <f t="shared" si="4"/>
        <v>0</v>
      </c>
      <c r="M38" s="1113">
        <f t="shared" si="11"/>
        <v>0</v>
      </c>
      <c r="N38" s="1113">
        <f>SUM(N30,N28,N26,N24,N10)</f>
        <v>0</v>
      </c>
      <c r="O38" s="1113">
        <f>SUM(M38:N38)</f>
        <v>0</v>
      </c>
      <c r="P38" s="1114">
        <f>SUM(P30,P28,P26,P24,P10)</f>
        <v>0</v>
      </c>
      <c r="Q38" s="1115" t="e">
        <f>P38/T38</f>
        <v>#DIV/0!</v>
      </c>
      <c r="R38" s="1116">
        <f>SUM(R30,R28,R26,R24,R10)</f>
        <v>0</v>
      </c>
      <c r="S38" s="1115" t="e">
        <f t="shared" si="7"/>
        <v>#DIV/0!</v>
      </c>
      <c r="T38" s="1112">
        <f t="shared" si="10"/>
        <v>0</v>
      </c>
    </row>
    <row r="40" spans="15:20" ht="12.75">
      <c r="O40" s="1024" t="s">
        <v>330</v>
      </c>
      <c r="P40" s="1025">
        <f>P38-'TABEL 9'!E39</f>
        <v>0</v>
      </c>
      <c r="Q40" s="1025"/>
      <c r="R40" s="1025">
        <f>R38-'TABEL 9'!G39</f>
        <v>0</v>
      </c>
      <c r="S40" s="1025"/>
      <c r="T40" s="1024"/>
    </row>
    <row r="41" spans="15:20" ht="12.75">
      <c r="O41" s="1024"/>
      <c r="P41" s="1025"/>
      <c r="Q41" s="1025"/>
      <c r="R41" s="1025"/>
      <c r="S41" s="1025"/>
      <c r="T41" s="1024"/>
    </row>
    <row r="43" spans="1:20" s="1117" customFormat="1" ht="12.75">
      <c r="A43" s="527"/>
      <c r="B43" s="279" t="s">
        <v>115</v>
      </c>
      <c r="C43" s="527"/>
      <c r="D43" s="1475" t="e">
        <f>D38/F38</f>
        <v>#DIV/0!</v>
      </c>
      <c r="E43" s="1475" t="e">
        <f>E38/F38</f>
        <v>#DIV/0!</v>
      </c>
      <c r="F43" s="1475" t="e">
        <f>+F38/F38</f>
        <v>#DIV/0!</v>
      </c>
      <c r="G43" s="1475" t="e">
        <f>G38/I38</f>
        <v>#DIV/0!</v>
      </c>
      <c r="H43" s="1475" t="e">
        <f>H38/I38</f>
        <v>#DIV/0!</v>
      </c>
      <c r="I43" s="1475" t="e">
        <f>+I38/I38</f>
        <v>#DIV/0!</v>
      </c>
      <c r="J43" s="1475" t="e">
        <f>J38/L38</f>
        <v>#DIV/0!</v>
      </c>
      <c r="K43" s="1475" t="e">
        <f>K38/L38</f>
        <v>#DIV/0!</v>
      </c>
      <c r="L43" s="1475" t="e">
        <f>+L38/L38</f>
        <v>#DIV/0!</v>
      </c>
      <c r="M43" s="1475" t="e">
        <f>M38/O38</f>
        <v>#DIV/0!</v>
      </c>
      <c r="N43" s="1475" t="e">
        <f>N38/O38</f>
        <v>#DIV/0!</v>
      </c>
      <c r="O43" s="1475" t="e">
        <f>+O38/O38</f>
        <v>#DIV/0!</v>
      </c>
      <c r="P43" s="1475" t="e">
        <f>P38/T38</f>
        <v>#DIV/0!</v>
      </c>
      <c r="Q43" s="1475"/>
      <c r="R43" s="1475" t="e">
        <f>R38/T38</f>
        <v>#DIV/0!</v>
      </c>
      <c r="S43" s="1475"/>
      <c r="T43" s="1475" t="e">
        <f>+T38/T38</f>
        <v>#DIV/0!</v>
      </c>
    </row>
    <row r="44" spans="2:20" ht="12.75">
      <c r="B44" s="279"/>
      <c r="D44" s="1476"/>
      <c r="E44" s="1476"/>
      <c r="F44" s="1476"/>
      <c r="G44" s="1476"/>
      <c r="H44" s="1476"/>
      <c r="I44" s="1476"/>
      <c r="J44" s="1476"/>
      <c r="K44" s="1476"/>
      <c r="L44" s="1476"/>
      <c r="M44" s="1476"/>
      <c r="N44" s="1476"/>
      <c r="O44" s="1476"/>
      <c r="P44" s="1476"/>
      <c r="Q44" s="1476"/>
      <c r="R44" s="1476"/>
      <c r="S44" s="1476"/>
      <c r="T44" s="1476"/>
    </row>
    <row r="45" spans="2:20" ht="12.75">
      <c r="B45" s="279" t="s">
        <v>100</v>
      </c>
      <c r="D45" s="1477"/>
      <c r="E45" s="1477"/>
      <c r="F45" s="1475" t="e">
        <f>F38/$T$38</f>
        <v>#DIV/0!</v>
      </c>
      <c r="G45" s="1477"/>
      <c r="H45" s="1477"/>
      <c r="I45" s="1475" t="e">
        <f>I38/$T$38</f>
        <v>#DIV/0!</v>
      </c>
      <c r="J45" s="1477"/>
      <c r="K45" s="1477"/>
      <c r="L45" s="1475" t="e">
        <f>L38/$T$38</f>
        <v>#DIV/0!</v>
      </c>
      <c r="M45" s="1477"/>
      <c r="N45" s="1477"/>
      <c r="O45" s="1475" t="e">
        <f>O38/$T$38</f>
        <v>#DIV/0!</v>
      </c>
      <c r="P45" s="1477"/>
      <c r="Q45" s="1477"/>
      <c r="R45" s="1477"/>
      <c r="S45" s="1477"/>
      <c r="T45" s="1475" t="e">
        <f>+T38/T38</f>
        <v>#DIV/0!</v>
      </c>
    </row>
  </sheetData>
  <sheetProtection/>
  <mergeCells count="12">
    <mergeCell ref="D6:F6"/>
    <mergeCell ref="G6:I6"/>
    <mergeCell ref="J6:L6"/>
    <mergeCell ref="M6:O6"/>
    <mergeCell ref="A6:C8"/>
    <mergeCell ref="C3:F3"/>
    <mergeCell ref="P6:T6"/>
    <mergeCell ref="A1:G1"/>
    <mergeCell ref="D7:F8"/>
    <mergeCell ref="G7:I8"/>
    <mergeCell ref="J7:L8"/>
    <mergeCell ref="M7:O8"/>
  </mergeCells>
  <printOptions/>
  <pageMargins left="0.1968503937007874" right="0.1968503937007874" top="0.3937007874015748" bottom="0.3937007874015748" header="0.5118110236220472" footer="0.1968503937007874"/>
  <pageSetup fitToHeight="1" fitToWidth="1" horizontalDpi="600" verticalDpi="600" orientation="landscape" paperSize="9" scale="56" r:id="rId1"/>
  <headerFooter alignWithMargins="0">
    <oddFooter>&amp;C&amp;8&amp;F&amp;R&amp;8&amp;A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zoomScale="80" zoomScaleNormal="80" zoomScalePageLayoutView="0" workbookViewId="0" topLeftCell="A1">
      <selection activeCell="B38" sqref="B38"/>
    </sheetView>
  </sheetViews>
  <sheetFormatPr defaultColWidth="9.140625" defaultRowHeight="15"/>
  <cols>
    <col min="1" max="1" width="8.57421875" style="686" customWidth="1"/>
    <col min="2" max="2" width="75.140625" style="686" customWidth="1"/>
    <col min="3" max="3" width="27.00390625" style="686" bestFit="1" customWidth="1"/>
    <col min="4" max="11" width="20.7109375" style="686" customWidth="1"/>
    <col min="12" max="16384" width="9.140625" style="686" customWidth="1"/>
  </cols>
  <sheetData>
    <row r="1" spans="1:11" ht="18.75" thickBot="1">
      <c r="A1" s="1671" t="str">
        <f>"TABEL 11: Tarieflijst distributienettarieven gas - AFNAME - JAAR "&amp;TITELBLAD!C5</f>
        <v>TABEL 11: Tarieflijst distributienettarieven gas - AFNAME - JAAR 2016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3"/>
    </row>
    <row r="2" spans="10:11" ht="13.5" thickBot="1">
      <c r="J2" s="1121"/>
      <c r="K2" s="1121"/>
    </row>
    <row r="3" spans="1:30" s="311" customFormat="1" ht="15.75" thickBot="1">
      <c r="A3" s="307" t="s">
        <v>19</v>
      </c>
      <c r="B3" s="308"/>
      <c r="C3" s="1659">
        <f>+TITELBLAD!$C$7</f>
        <v>0</v>
      </c>
      <c r="D3" s="1660"/>
      <c r="E3" s="1660"/>
      <c r="F3" s="1661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10"/>
    </row>
    <row r="4" spans="10:11" ht="12.75">
      <c r="J4" s="1122"/>
      <c r="K4" s="1122"/>
    </row>
    <row r="5" spans="10:11" ht="15" customHeight="1" thickBot="1">
      <c r="J5" s="1123"/>
      <c r="K5" s="1123"/>
    </row>
    <row r="6" spans="1:11" ht="15" customHeight="1">
      <c r="A6" s="1747"/>
      <c r="B6" s="1748"/>
      <c r="C6" s="1749"/>
      <c r="D6" s="1753" t="s">
        <v>234</v>
      </c>
      <c r="E6" s="1754"/>
      <c r="F6" s="1754"/>
      <c r="G6" s="1754"/>
      <c r="H6" s="1753" t="s">
        <v>235</v>
      </c>
      <c r="I6" s="1754"/>
      <c r="J6" s="1753" t="s">
        <v>263</v>
      </c>
      <c r="K6" s="1757"/>
    </row>
    <row r="7" spans="1:11" ht="21" customHeight="1" thickBot="1">
      <c r="A7" s="1750"/>
      <c r="B7" s="1751"/>
      <c r="C7" s="1752"/>
      <c r="D7" s="1755"/>
      <c r="E7" s="1756"/>
      <c r="F7" s="1756"/>
      <c r="G7" s="1756"/>
      <c r="H7" s="1744"/>
      <c r="I7" s="1745"/>
      <c r="J7" s="1744"/>
      <c r="K7" s="1746"/>
    </row>
    <row r="8" spans="1:11" ht="21" customHeight="1" thickBot="1">
      <c r="A8" s="1750"/>
      <c r="B8" s="1751"/>
      <c r="C8" s="1752"/>
      <c r="D8" s="1124" t="s">
        <v>236</v>
      </c>
      <c r="E8" s="1125" t="s">
        <v>237</v>
      </c>
      <c r="F8" s="1126" t="s">
        <v>238</v>
      </c>
      <c r="G8" s="1127" t="s">
        <v>239</v>
      </c>
      <c r="H8" s="1124" t="s">
        <v>240</v>
      </c>
      <c r="I8" s="1128" t="s">
        <v>241</v>
      </c>
      <c r="J8" s="1129" t="s">
        <v>264</v>
      </c>
      <c r="K8" s="1130" t="s">
        <v>265</v>
      </c>
    </row>
    <row r="9" spans="1:11" s="1131" customFormat="1" ht="21" customHeight="1" thickBot="1">
      <c r="A9" s="1750"/>
      <c r="B9" s="1751"/>
      <c r="C9" s="1752"/>
      <c r="D9" s="1744" t="s">
        <v>242</v>
      </c>
      <c r="E9" s="1745"/>
      <c r="F9" s="1745"/>
      <c r="G9" s="1745"/>
      <c r="H9" s="1744" t="s">
        <v>242</v>
      </c>
      <c r="I9" s="1745"/>
      <c r="J9" s="1744" t="s">
        <v>266</v>
      </c>
      <c r="K9" s="1746"/>
    </row>
    <row r="10" spans="1:11" s="1131" customFormat="1" ht="18" customHeight="1">
      <c r="A10" s="1750"/>
      <c r="B10" s="1751"/>
      <c r="C10" s="1752"/>
      <c r="D10" s="1132" t="s">
        <v>243</v>
      </c>
      <c r="E10" s="1133" t="s">
        <v>244</v>
      </c>
      <c r="F10" s="1134" t="s">
        <v>245</v>
      </c>
      <c r="G10" s="1135" t="s">
        <v>246</v>
      </c>
      <c r="H10" s="1132" t="s">
        <v>247</v>
      </c>
      <c r="I10" s="1136" t="s">
        <v>248</v>
      </c>
      <c r="J10" s="1744"/>
      <c r="K10" s="1746"/>
    </row>
    <row r="11" spans="1:11" s="1131" customFormat="1" ht="18" customHeight="1" thickBot="1">
      <c r="A11" s="1137"/>
      <c r="B11" s="1138"/>
      <c r="C11" s="1139"/>
      <c r="D11" s="1140"/>
      <c r="E11" s="1141"/>
      <c r="F11" s="1142"/>
      <c r="G11" s="1143"/>
      <c r="H11" s="1140"/>
      <c r="I11" s="1144"/>
      <c r="J11" s="1140"/>
      <c r="K11" s="1145"/>
    </row>
    <row r="12" spans="1:11" s="1131" customFormat="1" ht="18.75" customHeight="1">
      <c r="A12" s="1146" t="s">
        <v>249</v>
      </c>
      <c r="B12" s="1147"/>
      <c r="C12" s="1148"/>
      <c r="D12" s="1149"/>
      <c r="E12" s="1150"/>
      <c r="F12" s="1150"/>
      <c r="G12" s="1151"/>
      <c r="H12" s="1149"/>
      <c r="I12" s="1147"/>
      <c r="J12" s="1149"/>
      <c r="K12" s="1148"/>
    </row>
    <row r="13" spans="1:11" s="1157" customFormat="1" ht="18" customHeight="1">
      <c r="A13" s="1152"/>
      <c r="B13" s="1147"/>
      <c r="C13" s="1148"/>
      <c r="D13" s="1153"/>
      <c r="E13" s="1154"/>
      <c r="F13" s="1154"/>
      <c r="G13" s="1154"/>
      <c r="H13" s="1153"/>
      <c r="I13" s="1155"/>
      <c r="J13" s="1153"/>
      <c r="K13" s="1156"/>
    </row>
    <row r="14" spans="1:11" s="1131" customFormat="1" ht="18" customHeight="1">
      <c r="A14" s="1158" t="s">
        <v>250</v>
      </c>
      <c r="B14" s="1159" t="s">
        <v>251</v>
      </c>
      <c r="C14" s="1160"/>
      <c r="D14" s="1161"/>
      <c r="E14" s="1162"/>
      <c r="F14" s="1162"/>
      <c r="G14" s="1162"/>
      <c r="H14" s="1163"/>
      <c r="I14" s="1164"/>
      <c r="J14" s="1163"/>
      <c r="K14" s="1165"/>
    </row>
    <row r="15" spans="1:11" s="1131" customFormat="1" ht="18" customHeight="1">
      <c r="A15" s="1152"/>
      <c r="B15" s="1166" t="s">
        <v>252</v>
      </c>
      <c r="C15" s="1167" t="s">
        <v>267</v>
      </c>
      <c r="D15" s="953"/>
      <c r="E15" s="954"/>
      <c r="F15" s="681"/>
      <c r="G15" s="681"/>
      <c r="H15" s="676"/>
      <c r="I15" s="681"/>
      <c r="J15" s="676"/>
      <c r="K15" s="1168"/>
    </row>
    <row r="16" spans="1:11" s="1131" customFormat="1" ht="18" customHeight="1">
      <c r="A16" s="1152"/>
      <c r="B16" s="1166" t="s">
        <v>253</v>
      </c>
      <c r="C16" s="1167" t="s">
        <v>131</v>
      </c>
      <c r="D16" s="953"/>
      <c r="E16" s="954"/>
      <c r="F16" s="681"/>
      <c r="G16" s="681"/>
      <c r="H16" s="676"/>
      <c r="I16" s="681"/>
      <c r="J16" s="676"/>
      <c r="K16" s="1168"/>
    </row>
    <row r="17" spans="1:11" s="1131" customFormat="1" ht="17.25" customHeight="1">
      <c r="A17" s="1152"/>
      <c r="B17" s="1166" t="s">
        <v>254</v>
      </c>
      <c r="C17" s="1167" t="s">
        <v>268</v>
      </c>
      <c r="D17" s="953"/>
      <c r="E17" s="954"/>
      <c r="F17" s="681"/>
      <c r="G17" s="681"/>
      <c r="H17" s="676"/>
      <c r="I17" s="681"/>
      <c r="J17" s="676"/>
      <c r="K17" s="1168"/>
    </row>
    <row r="18" spans="1:11" s="1131" customFormat="1" ht="18" customHeight="1">
      <c r="A18" s="1152"/>
      <c r="B18" s="1147"/>
      <c r="C18" s="1169"/>
      <c r="D18" s="1153"/>
      <c r="E18" s="1154"/>
      <c r="F18" s="1154"/>
      <c r="G18" s="1154"/>
      <c r="H18" s="1153"/>
      <c r="I18" s="1155"/>
      <c r="J18" s="1153"/>
      <c r="K18" s="1170"/>
    </row>
    <row r="19" spans="1:11" s="1131" customFormat="1" ht="19.5" customHeight="1">
      <c r="A19" s="1158" t="s">
        <v>255</v>
      </c>
      <c r="B19" s="1159" t="s">
        <v>256</v>
      </c>
      <c r="C19" s="1167" t="s">
        <v>131</v>
      </c>
      <c r="D19" s="953"/>
      <c r="E19" s="954"/>
      <c r="F19" s="681"/>
      <c r="G19" s="681"/>
      <c r="H19" s="676"/>
      <c r="I19" s="681"/>
      <c r="J19" s="676"/>
      <c r="K19" s="1168"/>
    </row>
    <row r="20" spans="1:11" s="1131" customFormat="1" ht="14.25" customHeight="1">
      <c r="A20" s="1152"/>
      <c r="B20" s="1147"/>
      <c r="C20" s="1169"/>
      <c r="D20" s="1154"/>
      <c r="E20" s="1154"/>
      <c r="F20" s="1154"/>
      <c r="G20" s="1154"/>
      <c r="H20" s="1153"/>
      <c r="I20" s="1155"/>
      <c r="J20" s="1153"/>
      <c r="K20" s="1156"/>
    </row>
    <row r="21" spans="1:11" s="1131" customFormat="1" ht="18" customHeight="1">
      <c r="A21" s="1158" t="s">
        <v>257</v>
      </c>
      <c r="B21" s="1171" t="s">
        <v>258</v>
      </c>
      <c r="C21" s="1169"/>
      <c r="D21" s="1154"/>
      <c r="E21" s="1154"/>
      <c r="F21" s="1154"/>
      <c r="G21" s="1154"/>
      <c r="H21" s="1153"/>
      <c r="I21" s="1155"/>
      <c r="J21" s="1153"/>
      <c r="K21" s="1156"/>
    </row>
    <row r="22" spans="1:11" s="1131" customFormat="1" ht="18" customHeight="1">
      <c r="A22" s="1152"/>
      <c r="B22" s="1166" t="s">
        <v>45</v>
      </c>
      <c r="C22" s="1167" t="s">
        <v>132</v>
      </c>
      <c r="D22" s="1741"/>
      <c r="E22" s="1742"/>
      <c r="F22" s="1742"/>
      <c r="G22" s="1743"/>
      <c r="H22" s="1741"/>
      <c r="I22" s="1742"/>
      <c r="J22" s="1741"/>
      <c r="K22" s="1743"/>
    </row>
    <row r="23" spans="1:11" s="1131" customFormat="1" ht="18" customHeight="1">
      <c r="A23" s="1152"/>
      <c r="B23" s="1166" t="s">
        <v>44</v>
      </c>
      <c r="C23" s="1167" t="s">
        <v>132</v>
      </c>
      <c r="D23" s="1741"/>
      <c r="E23" s="1742"/>
      <c r="F23" s="1742"/>
      <c r="G23" s="1743"/>
      <c r="H23" s="1741"/>
      <c r="I23" s="1742"/>
      <c r="J23" s="1741"/>
      <c r="K23" s="1743"/>
    </row>
    <row r="24" spans="1:11" s="1131" customFormat="1" ht="21" customHeight="1">
      <c r="A24" s="1152"/>
      <c r="B24" s="1166" t="s">
        <v>43</v>
      </c>
      <c r="C24" s="1167" t="s">
        <v>132</v>
      </c>
      <c r="D24" s="1741"/>
      <c r="E24" s="1742"/>
      <c r="F24" s="1742"/>
      <c r="G24" s="1743"/>
      <c r="H24" s="1741"/>
      <c r="I24" s="1742"/>
      <c r="J24" s="1741"/>
      <c r="K24" s="1743"/>
    </row>
    <row r="25" spans="1:11" s="1131" customFormat="1" ht="18" customHeight="1">
      <c r="A25" s="1152"/>
      <c r="B25" s="1147"/>
      <c r="C25" s="1169"/>
      <c r="D25" s="1153"/>
      <c r="E25" s="1154"/>
      <c r="F25" s="1154"/>
      <c r="G25" s="1172"/>
      <c r="H25" s="1153"/>
      <c r="I25" s="1155"/>
      <c r="J25" s="1153"/>
      <c r="K25" s="1156"/>
    </row>
    <row r="26" spans="1:11" s="1131" customFormat="1" ht="18" customHeight="1">
      <c r="A26" s="1146" t="s">
        <v>259</v>
      </c>
      <c r="B26" s="1147"/>
      <c r="C26" s="1167" t="s">
        <v>131</v>
      </c>
      <c r="D26" s="953"/>
      <c r="E26" s="954"/>
      <c r="F26" s="681"/>
      <c r="G26" s="681"/>
      <c r="H26" s="676"/>
      <c r="I26" s="681"/>
      <c r="J26" s="676"/>
      <c r="K26" s="1168"/>
    </row>
    <row r="27" spans="1:11" s="1131" customFormat="1" ht="18" customHeight="1">
      <c r="A27" s="1152"/>
      <c r="B27" s="1147"/>
      <c r="C27" s="1169"/>
      <c r="D27" s="1153"/>
      <c r="E27" s="1154"/>
      <c r="F27" s="1154"/>
      <c r="G27" s="1154"/>
      <c r="H27" s="1153"/>
      <c r="I27" s="1155"/>
      <c r="J27" s="1153"/>
      <c r="K27" s="1156"/>
    </row>
    <row r="28" spans="1:11" s="1131" customFormat="1" ht="20.25" customHeight="1">
      <c r="A28" s="1146" t="s">
        <v>260</v>
      </c>
      <c r="B28" s="1147"/>
      <c r="C28" s="1167" t="s">
        <v>131</v>
      </c>
      <c r="D28" s="953"/>
      <c r="E28" s="954"/>
      <c r="F28" s="681"/>
      <c r="G28" s="681"/>
      <c r="H28" s="676"/>
      <c r="I28" s="681"/>
      <c r="J28" s="676"/>
      <c r="K28" s="1168"/>
    </row>
    <row r="29" spans="1:11" s="1131" customFormat="1" ht="18" customHeight="1">
      <c r="A29" s="1152"/>
      <c r="B29" s="1147"/>
      <c r="C29" s="1169"/>
      <c r="D29" s="1153"/>
      <c r="E29" s="1154"/>
      <c r="F29" s="1154"/>
      <c r="G29" s="1154"/>
      <c r="H29" s="1153"/>
      <c r="I29" s="1155"/>
      <c r="J29" s="1153"/>
      <c r="K29" s="1156"/>
    </row>
    <row r="30" spans="1:11" s="1131" customFormat="1" ht="17.25" customHeight="1">
      <c r="A30" s="1146" t="s">
        <v>261</v>
      </c>
      <c r="B30" s="1147"/>
      <c r="C30" s="1167" t="s">
        <v>131</v>
      </c>
      <c r="D30" s="953"/>
      <c r="E30" s="954"/>
      <c r="F30" s="681"/>
      <c r="G30" s="681"/>
      <c r="H30" s="676"/>
      <c r="I30" s="681"/>
      <c r="J30" s="676"/>
      <c r="K30" s="1168"/>
    </row>
    <row r="31" spans="1:11" s="1131" customFormat="1" ht="18" customHeight="1">
      <c r="A31" s="1152"/>
      <c r="B31" s="1147"/>
      <c r="C31" s="1169"/>
      <c r="D31" s="1153"/>
      <c r="E31" s="1154"/>
      <c r="F31" s="1154"/>
      <c r="G31" s="1154"/>
      <c r="H31" s="1153"/>
      <c r="I31" s="1155"/>
      <c r="J31" s="1153"/>
      <c r="K31" s="1156"/>
    </row>
    <row r="32" spans="1:11" s="1131" customFormat="1" ht="22.5" customHeight="1">
      <c r="A32" s="1146" t="s">
        <v>262</v>
      </c>
      <c r="B32" s="1147"/>
      <c r="C32" s="1167"/>
      <c r="D32" s="1153"/>
      <c r="E32" s="1154"/>
      <c r="F32" s="1154"/>
      <c r="G32" s="1154"/>
      <c r="H32" s="1153"/>
      <c r="I32" s="1155"/>
      <c r="J32" s="1153"/>
      <c r="K32" s="1156"/>
    </row>
    <row r="33" spans="1:11" s="1131" customFormat="1" ht="18" customHeight="1">
      <c r="A33" s="1173" t="s">
        <v>250</v>
      </c>
      <c r="B33" s="1174" t="s">
        <v>273</v>
      </c>
      <c r="C33" s="1175" t="s">
        <v>131</v>
      </c>
      <c r="D33" s="1176"/>
      <c r="E33" s="1177"/>
      <c r="F33" s="1178"/>
      <c r="G33" s="1178"/>
      <c r="H33" s="1179"/>
      <c r="I33" s="1178"/>
      <c r="J33" s="1179"/>
      <c r="K33" s="1180"/>
    </row>
    <row r="34" spans="1:11" s="1131" customFormat="1" ht="18" customHeight="1">
      <c r="A34" s="1173" t="s">
        <v>255</v>
      </c>
      <c r="B34" s="1181" t="s">
        <v>491</v>
      </c>
      <c r="C34" s="1175" t="s">
        <v>131</v>
      </c>
      <c r="D34" s="1176"/>
      <c r="E34" s="1177"/>
      <c r="F34" s="1178"/>
      <c r="G34" s="1178"/>
      <c r="H34" s="1179"/>
      <c r="I34" s="1178"/>
      <c r="J34" s="1179"/>
      <c r="K34" s="1180"/>
    </row>
    <row r="35" spans="1:11" s="1131" customFormat="1" ht="18" customHeight="1">
      <c r="A35" s="1182" t="s">
        <v>257</v>
      </c>
      <c r="B35" s="1174" t="s">
        <v>66</v>
      </c>
      <c r="C35" s="1175" t="s">
        <v>131</v>
      </c>
      <c r="D35" s="1176"/>
      <c r="E35" s="1177"/>
      <c r="F35" s="1178"/>
      <c r="G35" s="1178"/>
      <c r="H35" s="1179"/>
      <c r="I35" s="1178"/>
      <c r="J35" s="1179"/>
      <c r="K35" s="1180"/>
    </row>
    <row r="36" spans="1:11" s="1131" customFormat="1" ht="18" customHeight="1">
      <c r="A36" s="1182" t="s">
        <v>269</v>
      </c>
      <c r="B36" s="1181" t="s">
        <v>270</v>
      </c>
      <c r="C36" s="1175" t="s">
        <v>131</v>
      </c>
      <c r="D36" s="1176"/>
      <c r="E36" s="1177"/>
      <c r="F36" s="1178"/>
      <c r="G36" s="1178"/>
      <c r="H36" s="1179"/>
      <c r="I36" s="1178"/>
      <c r="J36" s="1179"/>
      <c r="K36" s="1180"/>
    </row>
    <row r="37" spans="1:11" s="1131" customFormat="1" ht="18" customHeight="1">
      <c r="A37" s="1182" t="s">
        <v>271</v>
      </c>
      <c r="B37" s="1181" t="s">
        <v>489</v>
      </c>
      <c r="C37" s="1175" t="s">
        <v>131</v>
      </c>
      <c r="D37" s="1176"/>
      <c r="E37" s="1177"/>
      <c r="F37" s="1178"/>
      <c r="G37" s="1178"/>
      <c r="H37" s="1179"/>
      <c r="I37" s="1178"/>
      <c r="J37" s="1179"/>
      <c r="K37" s="1180"/>
    </row>
    <row r="38" spans="1:11" s="1185" customFormat="1" ht="31.5" customHeight="1">
      <c r="A38" s="1183" t="s">
        <v>272</v>
      </c>
      <c r="B38" s="1184" t="s">
        <v>274</v>
      </c>
      <c r="C38" s="1175" t="s">
        <v>131</v>
      </c>
      <c r="D38" s="1176"/>
      <c r="E38" s="1177"/>
      <c r="F38" s="1178"/>
      <c r="G38" s="1178"/>
      <c r="H38" s="1179"/>
      <c r="I38" s="1178"/>
      <c r="J38" s="1179"/>
      <c r="K38" s="1180"/>
    </row>
    <row r="39" spans="1:11" ht="15.75" thickBot="1">
      <c r="A39" s="1186"/>
      <c r="B39" s="1123"/>
      <c r="C39" s="1187"/>
      <c r="D39" s="1188"/>
      <c r="E39" s="1189"/>
      <c r="F39" s="1189"/>
      <c r="G39" s="1189"/>
      <c r="H39" s="1188"/>
      <c r="I39" s="1190"/>
      <c r="J39" s="1188"/>
      <c r="K39" s="1191"/>
    </row>
  </sheetData>
  <sheetProtection/>
  <mergeCells count="18">
    <mergeCell ref="D9:G9"/>
    <mergeCell ref="H9:I9"/>
    <mergeCell ref="J9:K10"/>
    <mergeCell ref="A1:K1"/>
    <mergeCell ref="A6:C10"/>
    <mergeCell ref="D6:G7"/>
    <mergeCell ref="H6:I7"/>
    <mergeCell ref="J6:K7"/>
    <mergeCell ref="C3:F3"/>
    <mergeCell ref="D24:G24"/>
    <mergeCell ref="H24:I24"/>
    <mergeCell ref="J24:K24"/>
    <mergeCell ref="D22:G22"/>
    <mergeCell ref="H22:I22"/>
    <mergeCell ref="J22:K22"/>
    <mergeCell ref="D23:G23"/>
    <mergeCell ref="H23:I23"/>
    <mergeCell ref="J23:K23"/>
  </mergeCells>
  <printOptions/>
  <pageMargins left="0.1968503937007874" right="0.1968503937007874" top="0.3937007874015748" bottom="0.3937007874015748" header="0.5118110236220472" footer="0.1968503937007874"/>
  <pageSetup fitToHeight="1" fitToWidth="1" horizontalDpi="600" verticalDpi="600" orientation="landscape" paperSize="9" scale="56" r:id="rId1"/>
  <headerFooter alignWithMargins="0">
    <oddFooter>&amp;C&amp;8&amp;F&amp;R&amp;8&amp;A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Z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35.8515625" style="1192" customWidth="1"/>
    <col min="2" max="2" width="17.7109375" style="1192" bestFit="1" customWidth="1"/>
    <col min="3" max="9" width="9.140625" style="1192" customWidth="1"/>
    <col min="10" max="10" width="10.421875" style="1192" customWidth="1"/>
    <col min="11" max="32" width="9.140625" style="1192" customWidth="1"/>
    <col min="33" max="33" width="11.421875" style="1192" customWidth="1"/>
    <col min="34" max="34" width="19.421875" style="1192" customWidth="1"/>
    <col min="35" max="35" width="16.28125" style="1192" customWidth="1"/>
    <col min="36" max="36" width="14.8515625" style="1192" customWidth="1"/>
    <col min="37" max="37" width="15.00390625" style="1192" customWidth="1"/>
    <col min="38" max="16384" width="9.140625" style="1192" customWidth="1"/>
  </cols>
  <sheetData>
    <row r="1" spans="1:38" ht="18.75" thickBot="1">
      <c r="A1" s="1608" t="str">
        <f>"TABEL 12: Reconciliatie van het toegestaan inkomen voor de gereguleerde activiteit 'gas' met de geraamde omzet voor de periodieke tarieven"</f>
        <v>TABEL 12: Reconciliatie van het toegestaan inkomen voor de gereguleerde activiteit 'gas' met de geraamde omzet voor de periodieke tarieven</v>
      </c>
      <c r="B1" s="1609"/>
      <c r="C1" s="1609"/>
      <c r="D1" s="1609"/>
      <c r="E1" s="1609"/>
      <c r="F1" s="1609"/>
      <c r="G1" s="1609"/>
      <c r="H1" s="1609"/>
      <c r="I1" s="1609"/>
      <c r="J1" s="1609"/>
      <c r="K1" s="1609"/>
      <c r="L1" s="1609"/>
      <c r="M1" s="1609"/>
      <c r="N1" s="1609"/>
      <c r="O1" s="1609"/>
      <c r="P1" s="161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</row>
    <row r="2" spans="1:38" ht="15.75" thickBot="1">
      <c r="A2" s="52"/>
      <c r="B2" s="52"/>
      <c r="C2" s="52"/>
      <c r="D2" s="521"/>
      <c r="E2" s="521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</row>
    <row r="3" spans="1:33" s="56" customFormat="1" ht="15.75" thickBot="1">
      <c r="A3" s="51" t="s">
        <v>19</v>
      </c>
      <c r="B3" s="1611">
        <f>+TITELBLAD!$C$7</f>
        <v>0</v>
      </c>
      <c r="C3" s="1612"/>
      <c r="D3" s="1612"/>
      <c r="E3" s="1612"/>
      <c r="F3" s="1613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</row>
    <row r="4" spans="1:52" s="56" customFormat="1" ht="15">
      <c r="A4" s="52"/>
      <c r="B4" s="52"/>
      <c r="C4" s="52"/>
      <c r="D4" s="521"/>
      <c r="E4" s="521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AT4" s="522"/>
      <c r="AU4" s="522"/>
      <c r="AV4" s="522"/>
      <c r="AW4" s="522"/>
      <c r="AX4" s="522"/>
      <c r="AY4" s="522"/>
      <c r="AZ4" s="522"/>
    </row>
    <row r="5" spans="1:52" s="56" customFormat="1" ht="15">
      <c r="A5" s="523" t="s">
        <v>222</v>
      </c>
      <c r="B5" s="200"/>
      <c r="C5" s="200"/>
      <c r="D5" s="22"/>
      <c r="E5" s="22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</row>
    <row r="6" spans="1:52" s="56" customFormat="1" ht="15">
      <c r="A6" s="524" t="s">
        <v>452</v>
      </c>
      <c r="B6" s="200"/>
      <c r="C6" s="200"/>
      <c r="D6" s="22"/>
      <c r="E6" s="22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</row>
    <row r="7" spans="1:52" s="56" customFormat="1" ht="15">
      <c r="A7" s="524" t="s">
        <v>221</v>
      </c>
      <c r="B7" s="200"/>
      <c r="C7" s="200"/>
      <c r="D7" s="22"/>
      <c r="E7" s="2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</row>
    <row r="8" spans="1:38" ht="15.75" thickBot="1">
      <c r="A8" s="52"/>
      <c r="B8" s="52"/>
      <c r="C8" s="52"/>
      <c r="D8" s="521"/>
      <c r="E8" s="521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</row>
    <row r="9" spans="1:38" ht="15.75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1776" t="s">
        <v>231</v>
      </c>
      <c r="Z9" s="1777"/>
      <c r="AA9" s="1777"/>
      <c r="AB9" s="1777"/>
      <c r="AC9" s="1777"/>
      <c r="AD9" s="1777"/>
      <c r="AE9" s="1777"/>
      <c r="AF9" s="1777"/>
      <c r="AG9" s="1778"/>
      <c r="AH9" s="21"/>
      <c r="AI9" s="21"/>
      <c r="AJ9" s="21"/>
      <c r="AK9" s="21"/>
      <c r="AL9" s="21"/>
    </row>
    <row r="10" spans="1:38" ht="16.5" thickBot="1">
      <c r="A10" s="1193"/>
      <c r="B10" s="1194"/>
      <c r="C10" s="1761" t="s">
        <v>278</v>
      </c>
      <c r="D10" s="1762"/>
      <c r="E10" s="1763"/>
      <c r="F10" s="1761" t="s">
        <v>279</v>
      </c>
      <c r="G10" s="1762"/>
      <c r="H10" s="1763"/>
      <c r="I10" s="1762" t="s">
        <v>280</v>
      </c>
      <c r="J10" s="1762"/>
      <c r="K10" s="1762"/>
      <c r="L10" s="1761" t="s">
        <v>324</v>
      </c>
      <c r="M10" s="1762"/>
      <c r="N10" s="1763"/>
      <c r="O10" s="1761" t="s">
        <v>282</v>
      </c>
      <c r="P10" s="1762"/>
      <c r="Q10" s="1762"/>
      <c r="R10" s="1762"/>
      <c r="S10" s="1762"/>
      <c r="T10" s="1762"/>
      <c r="U10" s="1763"/>
      <c r="V10" s="1761" t="s">
        <v>327</v>
      </c>
      <c r="W10" s="1762"/>
      <c r="X10" s="1763"/>
      <c r="Y10" s="1774" t="s">
        <v>283</v>
      </c>
      <c r="Z10" s="1774"/>
      <c r="AA10" s="1775"/>
      <c r="AB10" s="1774" t="s">
        <v>284</v>
      </c>
      <c r="AC10" s="1774"/>
      <c r="AD10" s="1774"/>
      <c r="AE10" s="1779" t="s">
        <v>328</v>
      </c>
      <c r="AF10" s="1780"/>
      <c r="AG10" s="1781"/>
      <c r="AH10" s="1195"/>
      <c r="AI10" s="1782"/>
      <c r="AJ10" s="1782"/>
      <c r="AK10" s="1782"/>
      <c r="AL10" s="1194"/>
    </row>
    <row r="11" spans="1:38" ht="15.75" thickBot="1">
      <c r="A11" s="1196" t="s">
        <v>285</v>
      </c>
      <c r="B11" s="1197" t="s">
        <v>286</v>
      </c>
      <c r="C11" s="1766" t="s">
        <v>291</v>
      </c>
      <c r="D11" s="1764" t="s">
        <v>323</v>
      </c>
      <c r="E11" s="1768" t="s">
        <v>89</v>
      </c>
      <c r="F11" s="1198" t="s">
        <v>287</v>
      </c>
      <c r="G11" s="1199" t="s">
        <v>288</v>
      </c>
      <c r="H11" s="1200" t="s">
        <v>89</v>
      </c>
      <c r="I11" s="1198" t="s">
        <v>289</v>
      </c>
      <c r="J11" s="1199" t="s">
        <v>288</v>
      </c>
      <c r="K11" s="1201" t="s">
        <v>89</v>
      </c>
      <c r="L11" s="1198" t="s">
        <v>287</v>
      </c>
      <c r="M11" s="1199" t="s">
        <v>288</v>
      </c>
      <c r="N11" s="1200" t="s">
        <v>89</v>
      </c>
      <c r="O11" s="1758" t="s">
        <v>325</v>
      </c>
      <c r="P11" s="1759"/>
      <c r="Q11" s="1760"/>
      <c r="R11" s="1759" t="s">
        <v>326</v>
      </c>
      <c r="S11" s="1759"/>
      <c r="T11" s="1760"/>
      <c r="U11" s="1200" t="s">
        <v>89</v>
      </c>
      <c r="V11" s="1198" t="s">
        <v>287</v>
      </c>
      <c r="W11" s="1199" t="s">
        <v>288</v>
      </c>
      <c r="X11" s="1200" t="s">
        <v>89</v>
      </c>
      <c r="Y11" s="1199" t="s">
        <v>287</v>
      </c>
      <c r="Z11" s="1199" t="s">
        <v>288</v>
      </c>
      <c r="AA11" s="1200" t="s">
        <v>89</v>
      </c>
      <c r="AB11" s="1199" t="s">
        <v>287</v>
      </c>
      <c r="AC11" s="1199" t="s">
        <v>288</v>
      </c>
      <c r="AD11" s="1202" t="s">
        <v>89</v>
      </c>
      <c r="AE11" s="1198" t="s">
        <v>287</v>
      </c>
      <c r="AF11" s="1199" t="s">
        <v>288</v>
      </c>
      <c r="AG11" s="1200" t="s">
        <v>89</v>
      </c>
      <c r="AH11" s="1195"/>
      <c r="AI11" s="1203"/>
      <c r="AJ11" s="1204"/>
      <c r="AK11" s="1204"/>
      <c r="AL11" s="1194"/>
    </row>
    <row r="12" spans="1:38" ht="18.75" customHeight="1">
      <c r="A12" s="1205"/>
      <c r="B12" s="1206" t="s">
        <v>290</v>
      </c>
      <c r="C12" s="1767"/>
      <c r="D12" s="1765"/>
      <c r="E12" s="1769"/>
      <c r="F12" s="1207" t="s">
        <v>140</v>
      </c>
      <c r="G12" s="1208" t="s">
        <v>131</v>
      </c>
      <c r="H12" s="1209" t="s">
        <v>185</v>
      </c>
      <c r="I12" s="1207" t="s">
        <v>135</v>
      </c>
      <c r="J12" s="1208" t="s">
        <v>268</v>
      </c>
      <c r="K12" s="1210" t="s">
        <v>185</v>
      </c>
      <c r="L12" s="1207" t="s">
        <v>140</v>
      </c>
      <c r="M12" s="1208" t="s">
        <v>131</v>
      </c>
      <c r="N12" s="1209" t="s">
        <v>185</v>
      </c>
      <c r="O12" s="1207" t="s">
        <v>292</v>
      </c>
      <c r="P12" s="1208" t="s">
        <v>44</v>
      </c>
      <c r="Q12" s="1211" t="s">
        <v>43</v>
      </c>
      <c r="R12" s="1208" t="s">
        <v>292</v>
      </c>
      <c r="S12" s="1208" t="s">
        <v>44</v>
      </c>
      <c r="T12" s="1211" t="s">
        <v>43</v>
      </c>
      <c r="U12" s="1209" t="s">
        <v>185</v>
      </c>
      <c r="V12" s="1207" t="s">
        <v>140</v>
      </c>
      <c r="W12" s="1208" t="s">
        <v>131</v>
      </c>
      <c r="X12" s="1209" t="s">
        <v>185</v>
      </c>
      <c r="Y12" s="1208" t="s">
        <v>140</v>
      </c>
      <c r="Z12" s="1208" t="s">
        <v>131</v>
      </c>
      <c r="AA12" s="1209" t="s">
        <v>185</v>
      </c>
      <c r="AB12" s="1208" t="s">
        <v>140</v>
      </c>
      <c r="AC12" s="1208" t="s">
        <v>131</v>
      </c>
      <c r="AD12" s="1212" t="s">
        <v>185</v>
      </c>
      <c r="AE12" s="1207" t="s">
        <v>140</v>
      </c>
      <c r="AF12" s="1208" t="s">
        <v>131</v>
      </c>
      <c r="AG12" s="1209" t="s">
        <v>185</v>
      </c>
      <c r="AH12" s="1213"/>
      <c r="AI12" s="1214"/>
      <c r="AJ12" s="1214"/>
      <c r="AK12" s="1214"/>
      <c r="AL12" s="1194"/>
    </row>
    <row r="13" spans="1:38" ht="15">
      <c r="A13" s="1215" t="s">
        <v>236</v>
      </c>
      <c r="B13" s="1216" t="s">
        <v>293</v>
      </c>
      <c r="C13" s="1354"/>
      <c r="D13" s="1355"/>
      <c r="E13" s="1217">
        <f>C13*D13</f>
        <v>0</v>
      </c>
      <c r="F13" s="1360"/>
      <c r="G13" s="1361"/>
      <c r="H13" s="1217">
        <f>F13*G13</f>
        <v>0</v>
      </c>
      <c r="I13" s="1218"/>
      <c r="J13" s="1219"/>
      <c r="K13" s="1220"/>
      <c r="L13" s="1360"/>
      <c r="M13" s="1366"/>
      <c r="N13" s="1217">
        <f>L13*M13</f>
        <v>0</v>
      </c>
      <c r="O13" s="1360"/>
      <c r="P13" s="1366"/>
      <c r="Q13" s="1221"/>
      <c r="R13" s="1372"/>
      <c r="S13" s="1355"/>
      <c r="T13" s="1222"/>
      <c r="U13" s="1223">
        <f>(O13*R13)+(P13*S13)</f>
        <v>0</v>
      </c>
      <c r="V13" s="1360"/>
      <c r="W13" s="1366"/>
      <c r="X13" s="1217">
        <f>V13*W13</f>
        <v>0</v>
      </c>
      <c r="Y13" s="1360"/>
      <c r="Z13" s="1366"/>
      <c r="AA13" s="1217">
        <f>Y13*Z13</f>
        <v>0</v>
      </c>
      <c r="AB13" s="1360"/>
      <c r="AC13" s="1366"/>
      <c r="AD13" s="1217">
        <f>AB13*AC13</f>
        <v>0</v>
      </c>
      <c r="AE13" s="1360"/>
      <c r="AF13" s="1366"/>
      <c r="AG13" s="1217">
        <f>AE13*AF13</f>
        <v>0</v>
      </c>
      <c r="AH13" s="1224"/>
      <c r="AI13" s="1225"/>
      <c r="AJ13" s="1226"/>
      <c r="AK13" s="1226"/>
      <c r="AL13" s="1227"/>
    </row>
    <row r="14" spans="1:38" ht="15.75" thickBot="1">
      <c r="A14" s="1215" t="s">
        <v>237</v>
      </c>
      <c r="B14" s="1216" t="s">
        <v>294</v>
      </c>
      <c r="C14" s="1356"/>
      <c r="D14" s="1357"/>
      <c r="E14" s="1217">
        <f>C14*D14</f>
        <v>0</v>
      </c>
      <c r="F14" s="1362"/>
      <c r="G14" s="1363"/>
      <c r="H14" s="1217">
        <f>F14*G14</f>
        <v>0</v>
      </c>
      <c r="I14" s="1218"/>
      <c r="J14" s="1219"/>
      <c r="K14" s="1220"/>
      <c r="L14" s="1362"/>
      <c r="M14" s="1367"/>
      <c r="N14" s="1217">
        <f>L14*M14</f>
        <v>0</v>
      </c>
      <c r="O14" s="1362"/>
      <c r="P14" s="1367"/>
      <c r="Q14" s="1228"/>
      <c r="R14" s="1373"/>
      <c r="S14" s="1357"/>
      <c r="T14" s="1229"/>
      <c r="U14" s="1217">
        <f>(O14*R14)+(P14*S14)</f>
        <v>0</v>
      </c>
      <c r="V14" s="1362"/>
      <c r="W14" s="1367"/>
      <c r="X14" s="1217">
        <f>V14*W14</f>
        <v>0</v>
      </c>
      <c r="Y14" s="1362"/>
      <c r="Z14" s="1367"/>
      <c r="AA14" s="1217">
        <f>Y14*Z14</f>
        <v>0</v>
      </c>
      <c r="AB14" s="1362"/>
      <c r="AC14" s="1367"/>
      <c r="AD14" s="1217">
        <f>AB14*AC14</f>
        <v>0</v>
      </c>
      <c r="AE14" s="1362"/>
      <c r="AF14" s="1367"/>
      <c r="AG14" s="1217">
        <f>AE14*AF14</f>
        <v>0</v>
      </c>
      <c r="AH14" s="1224"/>
      <c r="AI14" s="1225"/>
      <c r="AJ14" s="1226"/>
      <c r="AK14" s="1226"/>
      <c r="AL14" s="1227"/>
    </row>
    <row r="15" spans="1:38" ht="15.75" thickBot="1">
      <c r="A15" s="1230" t="s">
        <v>238</v>
      </c>
      <c r="B15" s="1231" t="s">
        <v>295</v>
      </c>
      <c r="C15" s="1358"/>
      <c r="D15" s="1359"/>
      <c r="E15" s="1232">
        <f>C15*D15</f>
        <v>0</v>
      </c>
      <c r="F15" s="1364"/>
      <c r="G15" s="1365"/>
      <c r="H15" s="1232">
        <f>F15*G15</f>
        <v>0</v>
      </c>
      <c r="I15" s="1233"/>
      <c r="J15" s="1234"/>
      <c r="K15" s="1235"/>
      <c r="L15" s="1364"/>
      <c r="M15" s="1368"/>
      <c r="N15" s="1232">
        <f>L15*M15</f>
        <v>0</v>
      </c>
      <c r="O15" s="1364"/>
      <c r="P15" s="1368"/>
      <c r="Q15" s="1236"/>
      <c r="R15" s="1374"/>
      <c r="S15" s="1359"/>
      <c r="T15" s="1237"/>
      <c r="U15" s="1232">
        <f>(O15*R15)+(P15*S15)</f>
        <v>0</v>
      </c>
      <c r="V15" s="1364"/>
      <c r="W15" s="1368"/>
      <c r="X15" s="1232">
        <f>V15*W15</f>
        <v>0</v>
      </c>
      <c r="Y15" s="1364"/>
      <c r="Z15" s="1368"/>
      <c r="AA15" s="1232">
        <f>Y15*Z15</f>
        <v>0</v>
      </c>
      <c r="AB15" s="1364"/>
      <c r="AC15" s="1368"/>
      <c r="AD15" s="1232">
        <f>AB15*AC15</f>
        <v>0</v>
      </c>
      <c r="AE15" s="1364"/>
      <c r="AF15" s="1368"/>
      <c r="AG15" s="1232">
        <f>AE15*AF15</f>
        <v>0</v>
      </c>
      <c r="AH15" s="1238" t="s">
        <v>296</v>
      </c>
      <c r="AJ15" s="1226"/>
      <c r="AK15" s="1226"/>
      <c r="AL15" s="1227"/>
    </row>
    <row r="16" spans="1:38" ht="15.75" thickBot="1">
      <c r="A16" s="1239" t="s">
        <v>297</v>
      </c>
      <c r="B16" s="1240" t="s">
        <v>298</v>
      </c>
      <c r="C16" s="1241">
        <f>SUM(C13:C15)</f>
        <v>0</v>
      </c>
      <c r="D16" s="1242"/>
      <c r="E16" s="1243">
        <f>SUM(E13:E15)</f>
        <v>0</v>
      </c>
      <c r="F16" s="1241">
        <f>SUM(F13:F15)</f>
        <v>0</v>
      </c>
      <c r="G16" s="1242"/>
      <c r="H16" s="1243">
        <f>SUM(H13:H15)</f>
        <v>0</v>
      </c>
      <c r="I16" s="1244"/>
      <c r="J16" s="1245"/>
      <c r="K16" s="1246"/>
      <c r="L16" s="1241">
        <f>SUM(L13:L15)</f>
        <v>0</v>
      </c>
      <c r="M16" s="1242"/>
      <c r="N16" s="1243">
        <f>SUM(N13:N15)</f>
        <v>0</v>
      </c>
      <c r="O16" s="1247">
        <f>SUM(O13:O15)</f>
        <v>0</v>
      </c>
      <c r="P16" s="1248">
        <f>SUM(P13:P15)</f>
        <v>0</v>
      </c>
      <c r="Q16" s="1249"/>
      <c r="R16" s="1250"/>
      <c r="S16" s="1250"/>
      <c r="T16" s="1251"/>
      <c r="U16" s="1243">
        <f>SUM(U13:U15)</f>
        <v>0</v>
      </c>
      <c r="V16" s="1241">
        <f>SUM(V13:V15)</f>
        <v>0</v>
      </c>
      <c r="W16" s="1242"/>
      <c r="X16" s="1243">
        <f>SUM(X13:X15)</f>
        <v>0</v>
      </c>
      <c r="Y16" s="1252">
        <f>SUM(Y13:Y15)</f>
        <v>0</v>
      </c>
      <c r="Z16" s="1253"/>
      <c r="AA16" s="1243">
        <f>SUM(AA13:AA15)</f>
        <v>0</v>
      </c>
      <c r="AB16" s="1252">
        <f>SUM(AB13:AB15)</f>
        <v>0</v>
      </c>
      <c r="AC16" s="1253"/>
      <c r="AD16" s="1243">
        <f>SUM(AD13:AD15)</f>
        <v>0</v>
      </c>
      <c r="AE16" s="1252">
        <f>SUM(AE13:AE15)</f>
        <v>0</v>
      </c>
      <c r="AF16" s="1253"/>
      <c r="AG16" s="1243">
        <f>SUM(AG13:AG15)</f>
        <v>0</v>
      </c>
      <c r="AH16" s="1254">
        <f>SUM(E16,H16,N16,U16,AA16,AD16,AG16,X16)</f>
        <v>0</v>
      </c>
      <c r="AJ16" s="1255"/>
      <c r="AK16" s="1255"/>
      <c r="AL16" s="1194"/>
    </row>
    <row r="17" spans="1:38" ht="15.75" thickBot="1">
      <c r="A17" s="1256"/>
      <c r="B17" s="1256"/>
      <c r="C17" s="1256"/>
      <c r="D17" s="1256"/>
      <c r="E17" s="1256"/>
      <c r="F17" s="1257"/>
      <c r="G17" s="1256"/>
      <c r="H17" s="1256"/>
      <c r="I17" s="1256"/>
      <c r="J17" s="1256"/>
      <c r="K17" s="1256"/>
      <c r="L17" s="1256"/>
      <c r="M17" s="1256"/>
      <c r="N17" s="1256"/>
      <c r="O17" s="1256"/>
      <c r="P17" s="1256"/>
      <c r="Q17" s="1256"/>
      <c r="R17" s="1256"/>
      <c r="S17" s="1256"/>
      <c r="T17" s="1256"/>
      <c r="U17" s="1256"/>
      <c r="V17" s="1256"/>
      <c r="W17" s="1256"/>
      <c r="X17" s="1256"/>
      <c r="Y17" s="1256"/>
      <c r="Z17" s="1256"/>
      <c r="AA17" s="1256"/>
      <c r="AB17" s="1256"/>
      <c r="AC17" s="1256"/>
      <c r="AD17" s="1256"/>
      <c r="AE17" s="1256"/>
      <c r="AF17" s="1256"/>
      <c r="AG17" s="1256"/>
      <c r="AH17" s="1258"/>
      <c r="AJ17" s="1259"/>
      <c r="AK17" s="1259"/>
      <c r="AL17" s="1256"/>
    </row>
    <row r="18" spans="1:38" ht="15.75" thickBot="1">
      <c r="A18" s="1256"/>
      <c r="B18" s="1256"/>
      <c r="C18" s="1256"/>
      <c r="D18" s="1256"/>
      <c r="E18" s="1256"/>
      <c r="F18" s="1257"/>
      <c r="G18" s="1256"/>
      <c r="H18" s="1256"/>
      <c r="I18" s="1256"/>
      <c r="J18" s="1256"/>
      <c r="K18" s="1256"/>
      <c r="L18" s="1256"/>
      <c r="M18" s="1256"/>
      <c r="N18" s="1256"/>
      <c r="O18" s="1256"/>
      <c r="P18" s="1256"/>
      <c r="Q18" s="1256"/>
      <c r="R18" s="1256"/>
      <c r="S18" s="1256"/>
      <c r="T18" s="1256"/>
      <c r="U18" s="1256"/>
      <c r="V18" s="1256"/>
      <c r="W18" s="1256"/>
      <c r="X18" s="1256"/>
      <c r="Y18" s="1776" t="s">
        <v>231</v>
      </c>
      <c r="Z18" s="1777"/>
      <c r="AA18" s="1777"/>
      <c r="AB18" s="1777"/>
      <c r="AC18" s="1777"/>
      <c r="AD18" s="1777"/>
      <c r="AE18" s="1777"/>
      <c r="AF18" s="1777"/>
      <c r="AG18" s="1778"/>
      <c r="AH18" s="1258"/>
      <c r="AJ18" s="1259"/>
      <c r="AK18" s="1259"/>
      <c r="AL18" s="1256"/>
    </row>
    <row r="19" spans="1:38" ht="15.75" customHeight="1" thickBot="1">
      <c r="A19" s="1194"/>
      <c r="B19" s="1194"/>
      <c r="C19" s="1761" t="s">
        <v>278</v>
      </c>
      <c r="D19" s="1762"/>
      <c r="E19" s="1763"/>
      <c r="F19" s="1761" t="s">
        <v>279</v>
      </c>
      <c r="G19" s="1762"/>
      <c r="H19" s="1763"/>
      <c r="I19" s="1762" t="s">
        <v>280</v>
      </c>
      <c r="J19" s="1762"/>
      <c r="K19" s="1763"/>
      <c r="L19" s="1761" t="s">
        <v>324</v>
      </c>
      <c r="M19" s="1762"/>
      <c r="N19" s="1763"/>
      <c r="O19" s="1761" t="s">
        <v>282</v>
      </c>
      <c r="P19" s="1762"/>
      <c r="Q19" s="1762"/>
      <c r="R19" s="1762"/>
      <c r="S19" s="1762"/>
      <c r="T19" s="1762"/>
      <c r="U19" s="1762"/>
      <c r="V19" s="1761" t="s">
        <v>327</v>
      </c>
      <c r="W19" s="1762"/>
      <c r="X19" s="1763"/>
      <c r="Y19" s="1774" t="s">
        <v>283</v>
      </c>
      <c r="Z19" s="1774"/>
      <c r="AA19" s="1775"/>
      <c r="AB19" s="1774" t="s">
        <v>284</v>
      </c>
      <c r="AC19" s="1774"/>
      <c r="AD19" s="1774"/>
      <c r="AE19" s="1779" t="s">
        <v>328</v>
      </c>
      <c r="AF19" s="1780"/>
      <c r="AG19" s="1781"/>
      <c r="AH19" s="1260"/>
      <c r="AJ19" s="1260"/>
      <c r="AK19" s="1260"/>
      <c r="AL19" s="1194"/>
    </row>
    <row r="20" spans="1:38" s="657" customFormat="1" ht="15.75" thickBot="1">
      <c r="A20" s="1196" t="s">
        <v>299</v>
      </c>
      <c r="B20" s="1197" t="s">
        <v>300</v>
      </c>
      <c r="C20" s="1766" t="s">
        <v>291</v>
      </c>
      <c r="D20" s="1764" t="s">
        <v>323</v>
      </c>
      <c r="E20" s="1768" t="s">
        <v>89</v>
      </c>
      <c r="F20" s="1198" t="s">
        <v>287</v>
      </c>
      <c r="G20" s="1199" t="s">
        <v>288</v>
      </c>
      <c r="H20" s="1200" t="s">
        <v>89</v>
      </c>
      <c r="I20" s="1198" t="s">
        <v>289</v>
      </c>
      <c r="J20" s="1199" t="s">
        <v>288</v>
      </c>
      <c r="K20" s="1200" t="s">
        <v>89</v>
      </c>
      <c r="L20" s="1198" t="s">
        <v>287</v>
      </c>
      <c r="M20" s="1199" t="s">
        <v>288</v>
      </c>
      <c r="N20" s="1200" t="s">
        <v>89</v>
      </c>
      <c r="O20" s="1758" t="s">
        <v>325</v>
      </c>
      <c r="P20" s="1759"/>
      <c r="Q20" s="1760"/>
      <c r="R20" s="1759" t="s">
        <v>326</v>
      </c>
      <c r="S20" s="1759"/>
      <c r="T20" s="1760"/>
      <c r="U20" s="1200" t="s">
        <v>89</v>
      </c>
      <c r="V20" s="1198" t="s">
        <v>287</v>
      </c>
      <c r="W20" s="1199" t="s">
        <v>288</v>
      </c>
      <c r="X20" s="1200" t="s">
        <v>89</v>
      </c>
      <c r="Y20" s="1199" t="s">
        <v>287</v>
      </c>
      <c r="Z20" s="1199" t="s">
        <v>288</v>
      </c>
      <c r="AA20" s="1200" t="s">
        <v>89</v>
      </c>
      <c r="AB20" s="1199" t="s">
        <v>287</v>
      </c>
      <c r="AC20" s="1199" t="s">
        <v>288</v>
      </c>
      <c r="AD20" s="1202" t="s">
        <v>89</v>
      </c>
      <c r="AE20" s="1198" t="s">
        <v>287</v>
      </c>
      <c r="AF20" s="1199" t="s">
        <v>288</v>
      </c>
      <c r="AG20" s="1200" t="s">
        <v>89</v>
      </c>
      <c r="AH20" s="1203"/>
      <c r="AJ20" s="1204"/>
      <c r="AK20" s="1204"/>
      <c r="AL20" s="1260"/>
    </row>
    <row r="21" spans="1:38" s="657" customFormat="1" ht="18.75" customHeight="1">
      <c r="A21" s="1261"/>
      <c r="B21" s="1206" t="s">
        <v>290</v>
      </c>
      <c r="C21" s="1767"/>
      <c r="D21" s="1765"/>
      <c r="E21" s="1769"/>
      <c r="F21" s="1207" t="s">
        <v>140</v>
      </c>
      <c r="G21" s="1208" t="s">
        <v>131</v>
      </c>
      <c r="H21" s="1209" t="s">
        <v>185</v>
      </c>
      <c r="I21" s="1207" t="s">
        <v>135</v>
      </c>
      <c r="J21" s="1208" t="s">
        <v>268</v>
      </c>
      <c r="K21" s="1209" t="s">
        <v>185</v>
      </c>
      <c r="L21" s="1207" t="s">
        <v>140</v>
      </c>
      <c r="M21" s="1208" t="s">
        <v>131</v>
      </c>
      <c r="N21" s="1209" t="s">
        <v>185</v>
      </c>
      <c r="O21" s="1207" t="s">
        <v>292</v>
      </c>
      <c r="P21" s="1208" t="s">
        <v>44</v>
      </c>
      <c r="Q21" s="1211" t="s">
        <v>43</v>
      </c>
      <c r="R21" s="1208" t="s">
        <v>292</v>
      </c>
      <c r="S21" s="1208" t="s">
        <v>44</v>
      </c>
      <c r="T21" s="1211" t="s">
        <v>43</v>
      </c>
      <c r="U21" s="1209" t="s">
        <v>185</v>
      </c>
      <c r="V21" s="1207" t="s">
        <v>140</v>
      </c>
      <c r="W21" s="1208" t="s">
        <v>131</v>
      </c>
      <c r="X21" s="1209" t="s">
        <v>185</v>
      </c>
      <c r="Y21" s="1208" t="s">
        <v>140</v>
      </c>
      <c r="Z21" s="1208" t="s">
        <v>131</v>
      </c>
      <c r="AA21" s="1209" t="s">
        <v>185</v>
      </c>
      <c r="AB21" s="1208" t="s">
        <v>140</v>
      </c>
      <c r="AC21" s="1208" t="s">
        <v>131</v>
      </c>
      <c r="AD21" s="1212" t="s">
        <v>185</v>
      </c>
      <c r="AE21" s="1207" t="s">
        <v>140</v>
      </c>
      <c r="AF21" s="1208" t="s">
        <v>131</v>
      </c>
      <c r="AG21" s="1209" t="s">
        <v>185</v>
      </c>
      <c r="AH21" s="1204"/>
      <c r="AJ21" s="1204"/>
      <c r="AK21" s="1204"/>
      <c r="AL21" s="1260"/>
    </row>
    <row r="22" spans="1:38" ht="15.75" thickBot="1">
      <c r="A22" s="1215" t="s">
        <v>301</v>
      </c>
      <c r="B22" s="1216" t="s">
        <v>302</v>
      </c>
      <c r="C22" s="1354"/>
      <c r="D22" s="1355"/>
      <c r="E22" s="1217">
        <f>C22*D22</f>
        <v>0</v>
      </c>
      <c r="F22" s="1360"/>
      <c r="G22" s="1366"/>
      <c r="H22" s="1217">
        <f>F22*G22</f>
        <v>0</v>
      </c>
      <c r="I22" s="1262"/>
      <c r="J22" s="1218"/>
      <c r="K22" s="1263"/>
      <c r="L22" s="1360"/>
      <c r="M22" s="1366"/>
      <c r="N22" s="1217">
        <f>L22*M22</f>
        <v>0</v>
      </c>
      <c r="O22" s="1360"/>
      <c r="P22" s="1375"/>
      <c r="Q22" s="1264"/>
      <c r="R22" s="1377"/>
      <c r="S22" s="1355"/>
      <c r="T22" s="1265"/>
      <c r="U22" s="1217">
        <f>(O22*R22)+(P22*S22)</f>
        <v>0</v>
      </c>
      <c r="V22" s="1360"/>
      <c r="W22" s="1366"/>
      <c r="X22" s="1217">
        <f>V22*W22</f>
        <v>0</v>
      </c>
      <c r="Y22" s="1379"/>
      <c r="Z22" s="1366"/>
      <c r="AA22" s="1217">
        <f>Y22*Z22</f>
        <v>0</v>
      </c>
      <c r="AB22" s="1379"/>
      <c r="AC22" s="1366"/>
      <c r="AD22" s="1217">
        <f>AB22*AC22</f>
        <v>0</v>
      </c>
      <c r="AE22" s="1379"/>
      <c r="AF22" s="1366"/>
      <c r="AG22" s="1217">
        <f>AE22*AF22</f>
        <v>0</v>
      </c>
      <c r="AH22" s="1266"/>
      <c r="AJ22" s="1266"/>
      <c r="AK22" s="1266"/>
      <c r="AL22" s="1256"/>
    </row>
    <row r="23" spans="1:38" ht="15.75" thickBot="1">
      <c r="A23" s="1230" t="s">
        <v>303</v>
      </c>
      <c r="B23" s="1231" t="s">
        <v>304</v>
      </c>
      <c r="C23" s="1267"/>
      <c r="D23" s="1268"/>
      <c r="E23" s="1269"/>
      <c r="F23" s="1364"/>
      <c r="G23" s="1368"/>
      <c r="H23" s="1232">
        <f>F23*G23</f>
        <v>0</v>
      </c>
      <c r="I23" s="1369"/>
      <c r="J23" s="1368"/>
      <c r="K23" s="1232">
        <f>I23*J23</f>
        <v>0</v>
      </c>
      <c r="L23" s="1364"/>
      <c r="M23" s="1368"/>
      <c r="N23" s="1232">
        <f>L23*M23</f>
        <v>0</v>
      </c>
      <c r="O23" s="1270"/>
      <c r="P23" s="1271"/>
      <c r="Q23" s="1376"/>
      <c r="R23" s="1272"/>
      <c r="S23" s="1268"/>
      <c r="T23" s="1378"/>
      <c r="U23" s="1232">
        <f>Q23*T23</f>
        <v>0</v>
      </c>
      <c r="V23" s="1364"/>
      <c r="W23" s="1368"/>
      <c r="X23" s="1232">
        <f>V23*W23</f>
        <v>0</v>
      </c>
      <c r="Y23" s="1369"/>
      <c r="Z23" s="1368"/>
      <c r="AA23" s="1232">
        <f>Y23*Z23</f>
        <v>0</v>
      </c>
      <c r="AB23" s="1369"/>
      <c r="AC23" s="1368"/>
      <c r="AD23" s="1232">
        <f>AB23*AC23</f>
        <v>0</v>
      </c>
      <c r="AE23" s="1369"/>
      <c r="AF23" s="1368"/>
      <c r="AG23" s="1232">
        <f>AE23*AF23</f>
        <v>0</v>
      </c>
      <c r="AH23" s="1238" t="s">
        <v>305</v>
      </c>
      <c r="AJ23" s="1226"/>
      <c r="AK23" s="1226"/>
      <c r="AL23" s="1227"/>
    </row>
    <row r="24" spans="1:38" ht="15.75" thickBot="1">
      <c r="A24" s="1239" t="s">
        <v>305</v>
      </c>
      <c r="B24" s="1273" t="s">
        <v>306</v>
      </c>
      <c r="C24" s="1241">
        <f>SUM(C22)</f>
        <v>0</v>
      </c>
      <c r="D24" s="1242"/>
      <c r="E24" s="1243">
        <f>SUM(E22)</f>
        <v>0</v>
      </c>
      <c r="F24" s="1241">
        <f>SUM(F22:F23)</f>
        <v>0</v>
      </c>
      <c r="G24" s="1242"/>
      <c r="H24" s="1243">
        <f>SUM(H22:H23)</f>
        <v>0</v>
      </c>
      <c r="I24" s="1274">
        <f>SUM(I23)</f>
        <v>0</v>
      </c>
      <c r="J24" s="1242"/>
      <c r="K24" s="1243">
        <f>SUM(K23)</f>
        <v>0</v>
      </c>
      <c r="L24" s="1247">
        <f>SUM(L22:L23)</f>
        <v>0</v>
      </c>
      <c r="M24" s="1275"/>
      <c r="N24" s="1243">
        <f>SUM(N22:N23)</f>
        <v>0</v>
      </c>
      <c r="O24" s="1247">
        <f>SUM(O22:O23)</f>
        <v>0</v>
      </c>
      <c r="P24" s="1252">
        <f>SUM(P22:P23)</f>
        <v>0</v>
      </c>
      <c r="Q24" s="1276">
        <f>SUM(Q22:Q23)</f>
        <v>0</v>
      </c>
      <c r="R24" s="1250"/>
      <c r="S24" s="1250"/>
      <c r="T24" s="1277"/>
      <c r="U24" s="1243">
        <f>SUM(U22:U23)</f>
        <v>0</v>
      </c>
      <c r="V24" s="1247">
        <f>SUM(V22:V23)</f>
        <v>0</v>
      </c>
      <c r="W24" s="1275"/>
      <c r="X24" s="1243">
        <f>SUM(X22:X23)</f>
        <v>0</v>
      </c>
      <c r="Y24" s="1278">
        <f>SUM(Y22:Y23)</f>
        <v>0</v>
      </c>
      <c r="Z24" s="1250"/>
      <c r="AA24" s="1243">
        <f>SUM(AA22:AA23)</f>
        <v>0</v>
      </c>
      <c r="AB24" s="1278">
        <f>SUM(AB22:AB23)</f>
        <v>0</v>
      </c>
      <c r="AC24" s="1250"/>
      <c r="AD24" s="1243">
        <f>SUM(AD22:AD23)</f>
        <v>0</v>
      </c>
      <c r="AE24" s="1278">
        <f>SUM(AE22:AE23)</f>
        <v>0</v>
      </c>
      <c r="AF24" s="1250"/>
      <c r="AG24" s="1243">
        <f>SUM(AG22:AG23)</f>
        <v>0</v>
      </c>
      <c r="AH24" s="1254">
        <f>SUM(E24,H24,N24,U24,AA24,AD24,AG24,X24,K24)</f>
        <v>0</v>
      </c>
      <c r="AJ24" s="1255"/>
      <c r="AK24" s="1255"/>
      <c r="AL24" s="1194"/>
    </row>
    <row r="25" spans="1:38" ht="15.75" thickBot="1">
      <c r="A25" s="1279"/>
      <c r="B25" s="1280"/>
      <c r="C25" s="1255"/>
      <c r="D25" s="1255"/>
      <c r="E25" s="1255"/>
      <c r="F25" s="1255"/>
      <c r="G25" s="1255"/>
      <c r="H25" s="1255"/>
      <c r="I25" s="1255"/>
      <c r="J25" s="1255"/>
      <c r="K25" s="1255"/>
      <c r="L25" s="1255"/>
      <c r="M25" s="1255"/>
      <c r="N25" s="1255"/>
      <c r="O25" s="1281"/>
      <c r="P25" s="1281"/>
      <c r="Q25" s="1281"/>
      <c r="R25" s="1281"/>
      <c r="S25" s="1281"/>
      <c r="T25" s="1281"/>
      <c r="U25" s="1255"/>
      <c r="V25" s="1255"/>
      <c r="W25" s="1255"/>
      <c r="X25" s="1255"/>
      <c r="Y25" s="1281"/>
      <c r="Z25" s="1281"/>
      <c r="AA25" s="1255"/>
      <c r="AB25" s="1255"/>
      <c r="AC25" s="1255"/>
      <c r="AD25" s="1255"/>
      <c r="AE25" s="1281"/>
      <c r="AF25" s="1281"/>
      <c r="AG25" s="1255"/>
      <c r="AH25" s="1282"/>
      <c r="AJ25" s="1255"/>
      <c r="AK25" s="1255"/>
      <c r="AL25" s="1194"/>
    </row>
    <row r="26" spans="1:38" ht="15.75" thickBot="1">
      <c r="A26" s="1279"/>
      <c r="B26" s="1280"/>
      <c r="C26" s="1255"/>
      <c r="D26" s="1255"/>
      <c r="E26" s="1255"/>
      <c r="F26" s="1255"/>
      <c r="G26" s="1255"/>
      <c r="H26" s="1255"/>
      <c r="I26" s="1255"/>
      <c r="J26" s="1255"/>
      <c r="K26" s="1255"/>
      <c r="L26" s="1255"/>
      <c r="M26" s="1255"/>
      <c r="N26" s="1255"/>
      <c r="O26" s="1281"/>
      <c r="P26" s="1281"/>
      <c r="Q26" s="1281"/>
      <c r="R26" s="1281"/>
      <c r="S26" s="1281"/>
      <c r="T26" s="1281"/>
      <c r="U26" s="1255"/>
      <c r="V26" s="1255"/>
      <c r="W26" s="1255"/>
      <c r="X26" s="1255"/>
      <c r="Y26" s="1776" t="s">
        <v>231</v>
      </c>
      <c r="Z26" s="1777"/>
      <c r="AA26" s="1777"/>
      <c r="AB26" s="1777"/>
      <c r="AC26" s="1777"/>
      <c r="AD26" s="1777"/>
      <c r="AE26" s="1777"/>
      <c r="AF26" s="1777"/>
      <c r="AG26" s="1778"/>
      <c r="AH26" s="1282"/>
      <c r="AJ26" s="1255"/>
      <c r="AK26" s="1255"/>
      <c r="AL26" s="1194"/>
    </row>
    <row r="27" spans="1:38" ht="15.75" customHeight="1" thickBot="1">
      <c r="A27" s="1194"/>
      <c r="B27" s="1194"/>
      <c r="C27" s="1761" t="s">
        <v>278</v>
      </c>
      <c r="D27" s="1762"/>
      <c r="E27" s="1763"/>
      <c r="F27" s="1761" t="s">
        <v>279</v>
      </c>
      <c r="G27" s="1762"/>
      <c r="H27" s="1763"/>
      <c r="I27" s="1762" t="s">
        <v>280</v>
      </c>
      <c r="J27" s="1762"/>
      <c r="K27" s="1763"/>
      <c r="L27" s="1761" t="s">
        <v>324</v>
      </c>
      <c r="M27" s="1762"/>
      <c r="N27" s="1763"/>
      <c r="O27" s="1761" t="s">
        <v>282</v>
      </c>
      <c r="P27" s="1762"/>
      <c r="Q27" s="1762"/>
      <c r="R27" s="1762"/>
      <c r="S27" s="1762"/>
      <c r="T27" s="1762"/>
      <c r="U27" s="1763"/>
      <c r="V27" s="1761" t="s">
        <v>327</v>
      </c>
      <c r="W27" s="1762"/>
      <c r="X27" s="1763"/>
      <c r="Y27" s="1774" t="s">
        <v>283</v>
      </c>
      <c r="Z27" s="1774"/>
      <c r="AA27" s="1775"/>
      <c r="AB27" s="1774" t="s">
        <v>284</v>
      </c>
      <c r="AC27" s="1774"/>
      <c r="AD27" s="1774"/>
      <c r="AE27" s="1779" t="s">
        <v>328</v>
      </c>
      <c r="AF27" s="1780"/>
      <c r="AG27" s="1781"/>
      <c r="AH27" s="1282"/>
      <c r="AJ27" s="1255"/>
      <c r="AK27" s="1255"/>
      <c r="AL27" s="1194"/>
    </row>
    <row r="28" spans="1:38" ht="15.75" customHeight="1" thickBot="1">
      <c r="A28" s="1196" t="s">
        <v>241</v>
      </c>
      <c r="B28" s="1197" t="s">
        <v>307</v>
      </c>
      <c r="C28" s="1766" t="s">
        <v>291</v>
      </c>
      <c r="D28" s="1764" t="s">
        <v>323</v>
      </c>
      <c r="E28" s="1768" t="s">
        <v>89</v>
      </c>
      <c r="F28" s="1198" t="s">
        <v>287</v>
      </c>
      <c r="G28" s="1199" t="s">
        <v>288</v>
      </c>
      <c r="H28" s="1200" t="s">
        <v>89</v>
      </c>
      <c r="I28" s="1198" t="s">
        <v>289</v>
      </c>
      <c r="J28" s="1199" t="s">
        <v>288</v>
      </c>
      <c r="K28" s="1200" t="s">
        <v>89</v>
      </c>
      <c r="L28" s="1198" t="s">
        <v>287</v>
      </c>
      <c r="M28" s="1199" t="s">
        <v>288</v>
      </c>
      <c r="N28" s="1200" t="s">
        <v>89</v>
      </c>
      <c r="O28" s="1758" t="s">
        <v>325</v>
      </c>
      <c r="P28" s="1759"/>
      <c r="Q28" s="1760"/>
      <c r="R28" s="1759" t="s">
        <v>326</v>
      </c>
      <c r="S28" s="1759"/>
      <c r="T28" s="1760"/>
      <c r="U28" s="1283" t="s">
        <v>89</v>
      </c>
      <c r="V28" s="1198" t="s">
        <v>287</v>
      </c>
      <c r="W28" s="1199" t="s">
        <v>288</v>
      </c>
      <c r="X28" s="1200" t="s">
        <v>89</v>
      </c>
      <c r="Y28" s="1199" t="s">
        <v>287</v>
      </c>
      <c r="Z28" s="1199" t="s">
        <v>288</v>
      </c>
      <c r="AA28" s="1200" t="s">
        <v>89</v>
      </c>
      <c r="AB28" s="1199" t="s">
        <v>287</v>
      </c>
      <c r="AC28" s="1199" t="s">
        <v>288</v>
      </c>
      <c r="AD28" s="1202" t="s">
        <v>89</v>
      </c>
      <c r="AE28" s="1198" t="s">
        <v>287</v>
      </c>
      <c r="AF28" s="1199" t="s">
        <v>288</v>
      </c>
      <c r="AG28" s="1200" t="s">
        <v>89</v>
      </c>
      <c r="AH28" s="1282"/>
      <c r="AJ28" s="1255"/>
      <c r="AK28" s="1255"/>
      <c r="AL28" s="1194"/>
    </row>
    <row r="29" spans="1:38" ht="19.5" customHeight="1" thickBot="1">
      <c r="A29" s="1205"/>
      <c r="B29" s="1206" t="s">
        <v>290</v>
      </c>
      <c r="C29" s="1767"/>
      <c r="D29" s="1765"/>
      <c r="E29" s="1769"/>
      <c r="F29" s="1207" t="s">
        <v>140</v>
      </c>
      <c r="G29" s="1208" t="s">
        <v>131</v>
      </c>
      <c r="H29" s="1209" t="s">
        <v>185</v>
      </c>
      <c r="I29" s="1207" t="s">
        <v>135</v>
      </c>
      <c r="J29" s="1208" t="s">
        <v>268</v>
      </c>
      <c r="K29" s="1209" t="s">
        <v>185</v>
      </c>
      <c r="L29" s="1207" t="s">
        <v>140</v>
      </c>
      <c r="M29" s="1208" t="s">
        <v>131</v>
      </c>
      <c r="N29" s="1209" t="s">
        <v>185</v>
      </c>
      <c r="O29" s="1207" t="s">
        <v>292</v>
      </c>
      <c r="P29" s="1208" t="s">
        <v>44</v>
      </c>
      <c r="Q29" s="1211" t="s">
        <v>43</v>
      </c>
      <c r="R29" s="1208" t="s">
        <v>292</v>
      </c>
      <c r="S29" s="1208" t="s">
        <v>44</v>
      </c>
      <c r="T29" s="1211" t="s">
        <v>43</v>
      </c>
      <c r="U29" s="1209" t="s">
        <v>185</v>
      </c>
      <c r="V29" s="1207" t="s">
        <v>140</v>
      </c>
      <c r="W29" s="1208" t="s">
        <v>131</v>
      </c>
      <c r="X29" s="1209" t="s">
        <v>185</v>
      </c>
      <c r="Y29" s="1208" t="s">
        <v>140</v>
      </c>
      <c r="Z29" s="1208" t="s">
        <v>131</v>
      </c>
      <c r="AA29" s="1209" t="s">
        <v>185</v>
      </c>
      <c r="AB29" s="1208" t="s">
        <v>140</v>
      </c>
      <c r="AC29" s="1208" t="s">
        <v>131</v>
      </c>
      <c r="AD29" s="1212" t="s">
        <v>185</v>
      </c>
      <c r="AE29" s="1207" t="s">
        <v>140</v>
      </c>
      <c r="AF29" s="1208" t="s">
        <v>131</v>
      </c>
      <c r="AG29" s="1209" t="s">
        <v>185</v>
      </c>
      <c r="AH29" s="1282"/>
      <c r="AJ29" s="1255"/>
      <c r="AK29" s="1255"/>
      <c r="AL29" s="1194"/>
    </row>
    <row r="30" spans="1:38" ht="15.75" thickBot="1">
      <c r="A30" s="1230" t="s">
        <v>241</v>
      </c>
      <c r="B30" s="1231" t="s">
        <v>308</v>
      </c>
      <c r="C30" s="1284"/>
      <c r="D30" s="1234"/>
      <c r="E30" s="1269"/>
      <c r="F30" s="1370"/>
      <c r="G30" s="1371"/>
      <c r="H30" s="1285">
        <f>F30*G30</f>
        <v>0</v>
      </c>
      <c r="I30" s="1369"/>
      <c r="J30" s="1368"/>
      <c r="K30" s="1232">
        <f>I30*J30</f>
        <v>0</v>
      </c>
      <c r="L30" s="1369"/>
      <c r="M30" s="1368"/>
      <c r="N30" s="1232">
        <f>L30*M30</f>
        <v>0</v>
      </c>
      <c r="O30" s="1286"/>
      <c r="P30" s="1271"/>
      <c r="Q30" s="1376"/>
      <c r="R30" s="1272"/>
      <c r="S30" s="1268"/>
      <c r="T30" s="1378"/>
      <c r="U30" s="1232">
        <f>Q30*T30</f>
        <v>0</v>
      </c>
      <c r="V30" s="1369"/>
      <c r="W30" s="1368"/>
      <c r="X30" s="1232">
        <f>V30*W30</f>
        <v>0</v>
      </c>
      <c r="Y30" s="1369"/>
      <c r="Z30" s="1368"/>
      <c r="AA30" s="1232">
        <f>Y30*Z30</f>
        <v>0</v>
      </c>
      <c r="AB30" s="1369"/>
      <c r="AC30" s="1368"/>
      <c r="AD30" s="1232">
        <f>AB30*AC30</f>
        <v>0</v>
      </c>
      <c r="AE30" s="1369"/>
      <c r="AF30" s="1368"/>
      <c r="AG30" s="1232">
        <f>AE30*AF30</f>
        <v>0</v>
      </c>
      <c r="AH30" s="1238" t="s">
        <v>309</v>
      </c>
      <c r="AJ30" s="1255"/>
      <c r="AK30" s="1255"/>
      <c r="AL30" s="1194"/>
    </row>
    <row r="31" spans="1:38" ht="15.75" thickBot="1">
      <c r="A31" s="1239" t="s">
        <v>309</v>
      </c>
      <c r="B31" s="1273" t="s">
        <v>310</v>
      </c>
      <c r="C31" s="1287"/>
      <c r="D31" s="1244"/>
      <c r="E31" s="1288"/>
      <c r="F31" s="1247">
        <f>SUM(F30)</f>
        <v>0</v>
      </c>
      <c r="G31" s="1242"/>
      <c r="H31" s="1243">
        <f>SUM(H30)</f>
        <v>0</v>
      </c>
      <c r="I31" s="1274">
        <f>SUM(I30)</f>
        <v>0</v>
      </c>
      <c r="J31" s="1242"/>
      <c r="K31" s="1243">
        <f>SUM(K30)</f>
        <v>0</v>
      </c>
      <c r="L31" s="1274">
        <f>SUM(L30)</f>
        <v>0</v>
      </c>
      <c r="M31" s="1242"/>
      <c r="N31" s="1243">
        <f>SUM(N30)</f>
        <v>0</v>
      </c>
      <c r="O31" s="1289"/>
      <c r="P31" s="1290"/>
      <c r="Q31" s="1291">
        <f>SUM(Q30)</f>
        <v>0</v>
      </c>
      <c r="R31" s="1292"/>
      <c r="S31" s="1290"/>
      <c r="T31" s="1293"/>
      <c r="U31" s="1243">
        <f>SUM(U30)</f>
        <v>0</v>
      </c>
      <c r="V31" s="1274">
        <f>SUM(V30)</f>
        <v>0</v>
      </c>
      <c r="W31" s="1242"/>
      <c r="X31" s="1243">
        <f>SUM(X30)</f>
        <v>0</v>
      </c>
      <c r="Y31" s="1278">
        <f>SUM(Y30)</f>
        <v>0</v>
      </c>
      <c r="Z31" s="1250"/>
      <c r="AA31" s="1243">
        <f>SUM(AA30)</f>
        <v>0</v>
      </c>
      <c r="AB31" s="1278">
        <f>SUM(AB30)</f>
        <v>0</v>
      </c>
      <c r="AC31" s="1250"/>
      <c r="AD31" s="1243">
        <f>SUM(AD30)</f>
        <v>0</v>
      </c>
      <c r="AE31" s="1278">
        <f>SUM(AE30)</f>
        <v>0</v>
      </c>
      <c r="AF31" s="1250"/>
      <c r="AG31" s="1243">
        <f>SUM(AG30)</f>
        <v>0</v>
      </c>
      <c r="AH31" s="1254">
        <f>SUM(E31,H31,N31,U31,AA31,AD31,AG31,X31,K31)</f>
        <v>0</v>
      </c>
      <c r="AJ31" s="1255"/>
      <c r="AK31" s="1255"/>
      <c r="AL31" s="1194"/>
    </row>
    <row r="32" spans="1:38" ht="15.75" thickBot="1">
      <c r="A32" s="1256"/>
      <c r="B32" s="1256"/>
      <c r="C32" s="1294"/>
      <c r="D32" s="1294"/>
      <c r="E32" s="1294"/>
      <c r="F32" s="1295"/>
      <c r="G32" s="1294"/>
      <c r="H32" s="1294"/>
      <c r="I32" s="1294"/>
      <c r="J32" s="1294"/>
      <c r="K32" s="1294"/>
      <c r="L32" s="1294"/>
      <c r="M32" s="1294"/>
      <c r="N32" s="1294"/>
      <c r="O32" s="1256"/>
      <c r="P32" s="1256"/>
      <c r="Q32" s="1256"/>
      <c r="R32" s="1256"/>
      <c r="S32" s="1256"/>
      <c r="T32" s="1256"/>
      <c r="U32" s="1256"/>
      <c r="V32" s="1294"/>
      <c r="W32" s="1294"/>
      <c r="X32" s="1294"/>
      <c r="Y32" s="1294"/>
      <c r="Z32" s="1294"/>
      <c r="AA32" s="1294"/>
      <c r="AB32" s="1294"/>
      <c r="AC32" s="1294"/>
      <c r="AD32" s="1294"/>
      <c r="AE32" s="1256"/>
      <c r="AF32" s="1256"/>
      <c r="AG32" s="1256"/>
      <c r="AH32" s="1256"/>
      <c r="AJ32" s="1256"/>
      <c r="AK32" s="1256"/>
      <c r="AL32" s="1256"/>
    </row>
    <row r="33" spans="1:38" ht="15.75" thickBot="1">
      <c r="A33" s="1256"/>
      <c r="B33" s="1256"/>
      <c r="C33" s="1294"/>
      <c r="D33" s="1294"/>
      <c r="E33" s="1294"/>
      <c r="F33" s="1295"/>
      <c r="G33" s="1294"/>
      <c r="H33" s="1294"/>
      <c r="I33" s="1294"/>
      <c r="J33" s="1294"/>
      <c r="K33" s="1294"/>
      <c r="L33" s="1294"/>
      <c r="M33" s="1294"/>
      <c r="N33" s="1294"/>
      <c r="O33" s="1256"/>
      <c r="P33" s="1256"/>
      <c r="Q33" s="1256"/>
      <c r="R33" s="1256"/>
      <c r="S33" s="1256"/>
      <c r="T33" s="1256"/>
      <c r="U33" s="1256"/>
      <c r="V33" s="1294"/>
      <c r="W33" s="1294"/>
      <c r="X33" s="1294"/>
      <c r="Y33" s="1776" t="s">
        <v>231</v>
      </c>
      <c r="Z33" s="1777"/>
      <c r="AA33" s="1777"/>
      <c r="AB33" s="1777"/>
      <c r="AC33" s="1777"/>
      <c r="AD33" s="1777"/>
      <c r="AE33" s="1777"/>
      <c r="AF33" s="1777"/>
      <c r="AG33" s="1778"/>
      <c r="AH33" s="1256"/>
      <c r="AJ33" s="1256"/>
      <c r="AK33" s="1256"/>
      <c r="AL33" s="1256"/>
    </row>
    <row r="34" spans="1:38" ht="15.75" customHeight="1" thickBot="1">
      <c r="A34" s="1194"/>
      <c r="B34" s="1194"/>
      <c r="C34" s="1761" t="s">
        <v>278</v>
      </c>
      <c r="D34" s="1762"/>
      <c r="E34" s="1763"/>
      <c r="F34" s="1761" t="s">
        <v>279</v>
      </c>
      <c r="G34" s="1762"/>
      <c r="H34" s="1763"/>
      <c r="I34" s="1762" t="s">
        <v>280</v>
      </c>
      <c r="J34" s="1762"/>
      <c r="K34" s="1763"/>
      <c r="L34" s="1761" t="s">
        <v>324</v>
      </c>
      <c r="M34" s="1762"/>
      <c r="N34" s="1763"/>
      <c r="O34" s="1761" t="s">
        <v>282</v>
      </c>
      <c r="P34" s="1762"/>
      <c r="Q34" s="1762"/>
      <c r="R34" s="1762"/>
      <c r="S34" s="1762"/>
      <c r="T34" s="1762"/>
      <c r="U34" s="1762"/>
      <c r="V34" s="1761" t="s">
        <v>327</v>
      </c>
      <c r="W34" s="1762"/>
      <c r="X34" s="1763"/>
      <c r="Y34" s="1774" t="s">
        <v>283</v>
      </c>
      <c r="Z34" s="1774"/>
      <c r="AA34" s="1775"/>
      <c r="AB34" s="1774" t="s">
        <v>284</v>
      </c>
      <c r="AC34" s="1774"/>
      <c r="AD34" s="1774"/>
      <c r="AE34" s="1779" t="s">
        <v>328</v>
      </c>
      <c r="AF34" s="1780"/>
      <c r="AG34" s="1781"/>
      <c r="AH34" s="1260"/>
      <c r="AJ34" s="1260"/>
      <c r="AK34" s="1260"/>
      <c r="AL34" s="1194"/>
    </row>
    <row r="35" spans="1:38" s="657" customFormat="1" ht="15.75" thickBot="1">
      <c r="A35" s="1196"/>
      <c r="B35" s="1197"/>
      <c r="C35" s="1766" t="s">
        <v>291</v>
      </c>
      <c r="D35" s="1764" t="s">
        <v>323</v>
      </c>
      <c r="E35" s="1768" t="s">
        <v>89</v>
      </c>
      <c r="F35" s="1198" t="s">
        <v>287</v>
      </c>
      <c r="G35" s="1199" t="s">
        <v>288</v>
      </c>
      <c r="H35" s="1200" t="s">
        <v>89</v>
      </c>
      <c r="I35" s="1198" t="s">
        <v>289</v>
      </c>
      <c r="J35" s="1199" t="s">
        <v>288</v>
      </c>
      <c r="K35" s="1200" t="s">
        <v>89</v>
      </c>
      <c r="L35" s="1198" t="s">
        <v>287</v>
      </c>
      <c r="M35" s="1199" t="s">
        <v>288</v>
      </c>
      <c r="N35" s="1200" t="s">
        <v>89</v>
      </c>
      <c r="O35" s="1758" t="s">
        <v>325</v>
      </c>
      <c r="P35" s="1759"/>
      <c r="Q35" s="1760"/>
      <c r="R35" s="1759" t="s">
        <v>326</v>
      </c>
      <c r="S35" s="1759"/>
      <c r="T35" s="1760"/>
      <c r="U35" s="1200" t="s">
        <v>89</v>
      </c>
      <c r="V35" s="1198" t="s">
        <v>287</v>
      </c>
      <c r="W35" s="1199" t="s">
        <v>288</v>
      </c>
      <c r="X35" s="1200" t="s">
        <v>89</v>
      </c>
      <c r="Y35" s="1199" t="s">
        <v>287</v>
      </c>
      <c r="Z35" s="1199" t="s">
        <v>288</v>
      </c>
      <c r="AA35" s="1200" t="s">
        <v>89</v>
      </c>
      <c r="AB35" s="1199" t="s">
        <v>287</v>
      </c>
      <c r="AC35" s="1199" t="s">
        <v>288</v>
      </c>
      <c r="AD35" s="1202" t="s">
        <v>89</v>
      </c>
      <c r="AE35" s="1198" t="s">
        <v>287</v>
      </c>
      <c r="AF35" s="1199" t="s">
        <v>288</v>
      </c>
      <c r="AG35" s="1200" t="s">
        <v>89</v>
      </c>
      <c r="AH35" s="1203"/>
      <c r="AJ35" s="1204"/>
      <c r="AK35" s="1204"/>
      <c r="AL35" s="1260"/>
    </row>
    <row r="36" spans="1:38" s="657" customFormat="1" ht="18.75" customHeight="1">
      <c r="A36" s="1261"/>
      <c r="B36" s="1206"/>
      <c r="C36" s="1767"/>
      <c r="D36" s="1765"/>
      <c r="E36" s="1769"/>
      <c r="F36" s="1207" t="s">
        <v>140</v>
      </c>
      <c r="G36" s="1208" t="s">
        <v>131</v>
      </c>
      <c r="H36" s="1209" t="s">
        <v>185</v>
      </c>
      <c r="I36" s="1207" t="s">
        <v>135</v>
      </c>
      <c r="J36" s="1208" t="s">
        <v>268</v>
      </c>
      <c r="K36" s="1209" t="s">
        <v>185</v>
      </c>
      <c r="L36" s="1207" t="s">
        <v>140</v>
      </c>
      <c r="M36" s="1208" t="s">
        <v>131</v>
      </c>
      <c r="N36" s="1209" t="s">
        <v>185</v>
      </c>
      <c r="O36" s="1207" t="s">
        <v>292</v>
      </c>
      <c r="P36" s="1208" t="s">
        <v>44</v>
      </c>
      <c r="Q36" s="1211" t="s">
        <v>43</v>
      </c>
      <c r="R36" s="1208" t="s">
        <v>292</v>
      </c>
      <c r="S36" s="1208" t="s">
        <v>44</v>
      </c>
      <c r="T36" s="1211" t="s">
        <v>43</v>
      </c>
      <c r="U36" s="1209" t="s">
        <v>185</v>
      </c>
      <c r="V36" s="1207" t="s">
        <v>140</v>
      </c>
      <c r="W36" s="1208" t="s">
        <v>131</v>
      </c>
      <c r="X36" s="1209" t="s">
        <v>185</v>
      </c>
      <c r="Y36" s="1208" t="s">
        <v>140</v>
      </c>
      <c r="Z36" s="1208" t="s">
        <v>131</v>
      </c>
      <c r="AA36" s="1209" t="s">
        <v>185</v>
      </c>
      <c r="AB36" s="1208" t="s">
        <v>140</v>
      </c>
      <c r="AC36" s="1208" t="s">
        <v>131</v>
      </c>
      <c r="AD36" s="1212" t="s">
        <v>185</v>
      </c>
      <c r="AE36" s="1207" t="s">
        <v>140</v>
      </c>
      <c r="AF36" s="1208" t="s">
        <v>131</v>
      </c>
      <c r="AG36" s="1209" t="s">
        <v>185</v>
      </c>
      <c r="AH36" s="1204"/>
      <c r="AJ36" s="1204"/>
      <c r="AK36" s="1204"/>
      <c r="AL36" s="1260"/>
    </row>
    <row r="37" spans="1:38" ht="15.75" thickBot="1">
      <c r="A37" s="1215" t="s">
        <v>313</v>
      </c>
      <c r="B37" s="1216" t="s">
        <v>264</v>
      </c>
      <c r="C37" s="1296"/>
      <c r="D37" s="1297"/>
      <c r="E37" s="1263"/>
      <c r="F37" s="1360"/>
      <c r="G37" s="1366"/>
      <c r="H37" s="1217">
        <f>F37*G37</f>
        <v>0</v>
      </c>
      <c r="I37" s="1262"/>
      <c r="J37" s="1218"/>
      <c r="K37" s="1263"/>
      <c r="L37" s="1360"/>
      <c r="M37" s="1366"/>
      <c r="N37" s="1217">
        <f>L37*M37</f>
        <v>0</v>
      </c>
      <c r="O37" s="1298"/>
      <c r="P37" s="1299"/>
      <c r="Q37" s="1264"/>
      <c r="R37" s="1300"/>
      <c r="S37" s="1297"/>
      <c r="T37" s="1265"/>
      <c r="U37" s="1263"/>
      <c r="V37" s="1298"/>
      <c r="W37" s="1221"/>
      <c r="X37" s="1263"/>
      <c r="Y37" s="1301"/>
      <c r="Z37" s="1221"/>
      <c r="AA37" s="1263"/>
      <c r="AB37" s="1301"/>
      <c r="AC37" s="1221"/>
      <c r="AD37" s="1263"/>
      <c r="AE37" s="1301"/>
      <c r="AF37" s="1221"/>
      <c r="AG37" s="1263"/>
      <c r="AH37" s="1266"/>
      <c r="AJ37" s="1266"/>
      <c r="AK37" s="1266"/>
      <c r="AL37" s="1256"/>
    </row>
    <row r="38" spans="1:38" ht="15.75" thickBot="1">
      <c r="A38" s="1230" t="s">
        <v>313</v>
      </c>
      <c r="B38" s="1231" t="s">
        <v>265</v>
      </c>
      <c r="C38" s="1267"/>
      <c r="D38" s="1268"/>
      <c r="E38" s="1269"/>
      <c r="F38" s="1364"/>
      <c r="G38" s="1368"/>
      <c r="H38" s="1232">
        <f>F38*G38</f>
        <v>0</v>
      </c>
      <c r="I38" s="1302"/>
      <c r="J38" s="1236"/>
      <c r="K38" s="1269"/>
      <c r="L38" s="1364"/>
      <c r="M38" s="1368"/>
      <c r="N38" s="1232">
        <f>L38*M38</f>
        <v>0</v>
      </c>
      <c r="O38" s="1270"/>
      <c r="P38" s="1271"/>
      <c r="Q38" s="1303"/>
      <c r="R38" s="1272"/>
      <c r="S38" s="1268"/>
      <c r="T38" s="1304"/>
      <c r="U38" s="1269"/>
      <c r="V38" s="1305"/>
      <c r="W38" s="1236"/>
      <c r="X38" s="1269"/>
      <c r="Y38" s="1302"/>
      <c r="Z38" s="1236"/>
      <c r="AA38" s="1269"/>
      <c r="AB38" s="1302"/>
      <c r="AC38" s="1236"/>
      <c r="AD38" s="1269"/>
      <c r="AE38" s="1302"/>
      <c r="AF38" s="1236"/>
      <c r="AG38" s="1269"/>
      <c r="AH38" s="1238" t="s">
        <v>329</v>
      </c>
      <c r="AJ38" s="1226"/>
      <c r="AK38" s="1226"/>
      <c r="AL38" s="1227"/>
    </row>
    <row r="39" spans="1:38" ht="15.75" thickBot="1">
      <c r="A39" s="1239" t="s">
        <v>314</v>
      </c>
      <c r="B39" s="1273" t="s">
        <v>315</v>
      </c>
      <c r="C39" s="1306"/>
      <c r="D39" s="1244"/>
      <c r="E39" s="1288"/>
      <c r="F39" s="1241">
        <f>SUM(F37:F38)</f>
        <v>0</v>
      </c>
      <c r="G39" s="1242"/>
      <c r="H39" s="1243">
        <f>SUM(H37:H38)</f>
        <v>0</v>
      </c>
      <c r="I39" s="1287"/>
      <c r="J39" s="1244"/>
      <c r="K39" s="1288"/>
      <c r="L39" s="1247">
        <f>SUM(L37:L38)</f>
        <v>0</v>
      </c>
      <c r="M39" s="1275"/>
      <c r="N39" s="1243">
        <f>SUM(N37:N38)</f>
        <v>0</v>
      </c>
      <c r="O39" s="1307"/>
      <c r="P39" s="1308"/>
      <c r="Q39" s="1309"/>
      <c r="R39" s="1310"/>
      <c r="S39" s="1310"/>
      <c r="T39" s="1251"/>
      <c r="U39" s="1288"/>
      <c r="V39" s="1307"/>
      <c r="W39" s="1245"/>
      <c r="X39" s="1288"/>
      <c r="Y39" s="1311"/>
      <c r="Z39" s="1310"/>
      <c r="AA39" s="1288"/>
      <c r="AB39" s="1311"/>
      <c r="AC39" s="1310"/>
      <c r="AD39" s="1288"/>
      <c r="AE39" s="1311"/>
      <c r="AF39" s="1310"/>
      <c r="AG39" s="1288"/>
      <c r="AH39" s="1254">
        <f>SUM(E39,H39,N39,U39,AA39,AD39,AG39,X39,K39)</f>
        <v>0</v>
      </c>
      <c r="AJ39" s="1255"/>
      <c r="AK39" s="1255"/>
      <c r="AL39" s="1194"/>
    </row>
    <row r="40" spans="1:38" ht="15.75" thickBot="1">
      <c r="A40" s="1256"/>
      <c r="B40" s="1256"/>
      <c r="C40" s="1294"/>
      <c r="D40" s="1294"/>
      <c r="E40" s="1294"/>
      <c r="F40" s="1295"/>
      <c r="G40" s="1294"/>
      <c r="H40" s="1294"/>
      <c r="I40" s="1294"/>
      <c r="J40" s="1294"/>
      <c r="K40" s="1294"/>
      <c r="L40" s="1294"/>
      <c r="M40" s="1294"/>
      <c r="N40" s="1294"/>
      <c r="O40" s="1294"/>
      <c r="P40" s="1294"/>
      <c r="Q40" s="1294"/>
      <c r="R40" s="1294"/>
      <c r="S40" s="1294"/>
      <c r="T40" s="1294"/>
      <c r="U40" s="1294"/>
      <c r="V40" s="1294"/>
      <c r="W40" s="1294"/>
      <c r="X40" s="1294"/>
      <c r="Y40" s="1294"/>
      <c r="Z40" s="1294"/>
      <c r="AA40" s="1294"/>
      <c r="AB40" s="1294"/>
      <c r="AC40" s="1294"/>
      <c r="AD40" s="1294"/>
      <c r="AE40" s="1294"/>
      <c r="AF40" s="1294"/>
      <c r="AG40" s="1294"/>
      <c r="AH40" s="1256"/>
      <c r="AL40" s="1256"/>
    </row>
    <row r="41" spans="1:38" ht="15.75" thickBot="1">
      <c r="A41" s="1256"/>
      <c r="B41" s="1256"/>
      <c r="C41" s="1294"/>
      <c r="D41" s="1294"/>
      <c r="E41" s="1294"/>
      <c r="F41" s="1295"/>
      <c r="G41" s="1294"/>
      <c r="H41" s="1294"/>
      <c r="I41" s="1294"/>
      <c r="J41" s="1294"/>
      <c r="K41" s="1294"/>
      <c r="L41" s="1294"/>
      <c r="M41" s="1294"/>
      <c r="N41" s="1294"/>
      <c r="O41" s="1294"/>
      <c r="P41" s="1294"/>
      <c r="Q41" s="1294"/>
      <c r="R41" s="1294"/>
      <c r="S41" s="1294"/>
      <c r="T41" s="1294"/>
      <c r="U41" s="1294"/>
      <c r="V41" s="1294"/>
      <c r="W41" s="1294"/>
      <c r="X41" s="1294"/>
      <c r="Y41" s="1776" t="s">
        <v>231</v>
      </c>
      <c r="Z41" s="1777"/>
      <c r="AA41" s="1777"/>
      <c r="AB41" s="1777"/>
      <c r="AC41" s="1777"/>
      <c r="AD41" s="1777"/>
      <c r="AE41" s="1777"/>
      <c r="AF41" s="1777"/>
      <c r="AG41" s="1778"/>
      <c r="AH41" s="1256"/>
      <c r="AL41" s="1256"/>
    </row>
    <row r="42" spans="1:38" ht="15.75" thickBot="1">
      <c r="A42" s="1312"/>
      <c r="B42" s="1312"/>
      <c r="C42" s="1761" t="s">
        <v>278</v>
      </c>
      <c r="D42" s="1762"/>
      <c r="E42" s="1763"/>
      <c r="F42" s="1761" t="s">
        <v>279</v>
      </c>
      <c r="G42" s="1762"/>
      <c r="H42" s="1763"/>
      <c r="I42" s="1762" t="s">
        <v>280</v>
      </c>
      <c r="J42" s="1762"/>
      <c r="K42" s="1763"/>
      <c r="L42" s="1761" t="s">
        <v>281</v>
      </c>
      <c r="M42" s="1762"/>
      <c r="N42" s="1763"/>
      <c r="O42" s="1761" t="s">
        <v>282</v>
      </c>
      <c r="P42" s="1762"/>
      <c r="Q42" s="1762"/>
      <c r="R42" s="1762"/>
      <c r="S42" s="1762"/>
      <c r="T42" s="1762"/>
      <c r="U42" s="1763"/>
      <c r="V42" s="1761" t="s">
        <v>327</v>
      </c>
      <c r="W42" s="1762"/>
      <c r="X42" s="1763"/>
      <c r="Y42" s="1774" t="s">
        <v>283</v>
      </c>
      <c r="Z42" s="1774"/>
      <c r="AA42" s="1775"/>
      <c r="AB42" s="1774" t="s">
        <v>284</v>
      </c>
      <c r="AC42" s="1774"/>
      <c r="AD42" s="1774"/>
      <c r="AE42" s="1779" t="s">
        <v>328</v>
      </c>
      <c r="AF42" s="1780"/>
      <c r="AG42" s="1781"/>
      <c r="AH42" s="1313"/>
      <c r="AL42" s="1312"/>
    </row>
    <row r="43" spans="1:38" ht="15">
      <c r="A43" s="1314"/>
      <c r="B43" s="1315"/>
      <c r="C43" s="1766" t="s">
        <v>291</v>
      </c>
      <c r="D43" s="1785" t="s">
        <v>323</v>
      </c>
      <c r="E43" s="1775" t="s">
        <v>89</v>
      </c>
      <c r="F43" s="1198" t="s">
        <v>287</v>
      </c>
      <c r="G43" s="1199" t="s">
        <v>288</v>
      </c>
      <c r="H43" s="1200" t="s">
        <v>89</v>
      </c>
      <c r="I43" s="1198" t="s">
        <v>289</v>
      </c>
      <c r="J43" s="1199" t="s">
        <v>288</v>
      </c>
      <c r="K43" s="1200" t="s">
        <v>89</v>
      </c>
      <c r="L43" s="1198" t="s">
        <v>287</v>
      </c>
      <c r="M43" s="1199" t="s">
        <v>288</v>
      </c>
      <c r="N43" s="1200" t="s">
        <v>89</v>
      </c>
      <c r="O43" s="1758" t="s">
        <v>325</v>
      </c>
      <c r="P43" s="1759"/>
      <c r="Q43" s="1760"/>
      <c r="R43" s="1759" t="s">
        <v>326</v>
      </c>
      <c r="S43" s="1759"/>
      <c r="T43" s="1760"/>
      <c r="U43" s="1283" t="s">
        <v>89</v>
      </c>
      <c r="V43" s="1198" t="s">
        <v>287</v>
      </c>
      <c r="W43" s="1199" t="s">
        <v>288</v>
      </c>
      <c r="X43" s="1200" t="s">
        <v>89</v>
      </c>
      <c r="Y43" s="1199" t="s">
        <v>287</v>
      </c>
      <c r="Z43" s="1199" t="s">
        <v>288</v>
      </c>
      <c r="AA43" s="1200" t="s">
        <v>89</v>
      </c>
      <c r="AB43" s="1199" t="s">
        <v>287</v>
      </c>
      <c r="AC43" s="1199" t="s">
        <v>288</v>
      </c>
      <c r="AD43" s="1200" t="s">
        <v>89</v>
      </c>
      <c r="AE43" s="1199" t="s">
        <v>287</v>
      </c>
      <c r="AF43" s="1199" t="s">
        <v>288</v>
      </c>
      <c r="AG43" s="1200" t="s">
        <v>89</v>
      </c>
      <c r="AH43" s="1313"/>
      <c r="AL43" s="1312"/>
    </row>
    <row r="44" spans="1:38" ht="20.25" customHeight="1" thickBot="1">
      <c r="A44" s="1783"/>
      <c r="B44" s="1784"/>
      <c r="C44" s="1767"/>
      <c r="D44" s="1786"/>
      <c r="E44" s="1787"/>
      <c r="F44" s="1207" t="s">
        <v>140</v>
      </c>
      <c r="G44" s="1208" t="s">
        <v>131</v>
      </c>
      <c r="H44" s="1209" t="s">
        <v>185</v>
      </c>
      <c r="I44" s="1207" t="s">
        <v>135</v>
      </c>
      <c r="J44" s="1208" t="s">
        <v>268</v>
      </c>
      <c r="K44" s="1209" t="s">
        <v>185</v>
      </c>
      <c r="L44" s="1207" t="s">
        <v>140</v>
      </c>
      <c r="M44" s="1208" t="s">
        <v>131</v>
      </c>
      <c r="N44" s="1209" t="s">
        <v>185</v>
      </c>
      <c r="O44" s="1207" t="s">
        <v>292</v>
      </c>
      <c r="P44" s="1208" t="s">
        <v>44</v>
      </c>
      <c r="Q44" s="1211" t="s">
        <v>43</v>
      </c>
      <c r="R44" s="1208" t="s">
        <v>292</v>
      </c>
      <c r="S44" s="1208" t="s">
        <v>44</v>
      </c>
      <c r="T44" s="1211" t="s">
        <v>43</v>
      </c>
      <c r="U44" s="1209" t="s">
        <v>185</v>
      </c>
      <c r="V44" s="1207" t="s">
        <v>140</v>
      </c>
      <c r="W44" s="1208" t="s">
        <v>131</v>
      </c>
      <c r="X44" s="1209" t="s">
        <v>185</v>
      </c>
      <c r="Y44" s="1208" t="s">
        <v>140</v>
      </c>
      <c r="Z44" s="1208" t="s">
        <v>131</v>
      </c>
      <c r="AA44" s="1209" t="s">
        <v>185</v>
      </c>
      <c r="AB44" s="1208" t="s">
        <v>140</v>
      </c>
      <c r="AC44" s="1208" t="s">
        <v>131</v>
      </c>
      <c r="AD44" s="1209" t="s">
        <v>185</v>
      </c>
      <c r="AE44" s="1208" t="s">
        <v>140</v>
      </c>
      <c r="AF44" s="1208" t="s">
        <v>131</v>
      </c>
      <c r="AG44" s="1209" t="s">
        <v>185</v>
      </c>
      <c r="AH44" s="1316"/>
      <c r="AL44" s="1312"/>
    </row>
    <row r="45" spans="1:38" ht="16.5" customHeight="1" thickBot="1" thickTop="1">
      <c r="A45" s="1317" t="s">
        <v>316</v>
      </c>
      <c r="B45" s="1318" t="s">
        <v>317</v>
      </c>
      <c r="C45" s="1319"/>
      <c r="D45" s="1320"/>
      <c r="E45" s="1321">
        <f>SUM(E24,E16)</f>
        <v>0</v>
      </c>
      <c r="F45" s="1319"/>
      <c r="G45" s="1320"/>
      <c r="H45" s="1321">
        <f>SUM(H39,H31,H24,H16)</f>
        <v>0</v>
      </c>
      <c r="I45" s="1322"/>
      <c r="J45" s="1320"/>
      <c r="K45" s="1321">
        <f>SUM(K24,K31)</f>
        <v>0</v>
      </c>
      <c r="L45" s="1319"/>
      <c r="M45" s="1323"/>
      <c r="N45" s="1324">
        <f>SUM(N39,N31,N24,N16)</f>
        <v>0</v>
      </c>
      <c r="O45" s="1319"/>
      <c r="P45" s="1325"/>
      <c r="Q45" s="1326"/>
      <c r="R45" s="1327"/>
      <c r="S45" s="1327"/>
      <c r="T45" s="1328"/>
      <c r="U45" s="1324">
        <f>SUM(U31,U24,U16)</f>
        <v>0</v>
      </c>
      <c r="V45" s="1319"/>
      <c r="W45" s="1322"/>
      <c r="X45" s="1321">
        <f>SUM(X31,X24,X16)</f>
        <v>0</v>
      </c>
      <c r="Y45" s="1329"/>
      <c r="Z45" s="1330"/>
      <c r="AA45" s="1324">
        <f>SUM(AA31,AA24,AA16)</f>
        <v>0</v>
      </c>
      <c r="AB45" s="1331"/>
      <c r="AC45" s="1331"/>
      <c r="AD45" s="1324">
        <f>SUM(AD31,AD24,AD16)</f>
        <v>0</v>
      </c>
      <c r="AE45" s="1332"/>
      <c r="AF45" s="1330"/>
      <c r="AG45" s="1333">
        <f>SUM(AG31,AG24,AG16)</f>
        <v>0</v>
      </c>
      <c r="AH45" s="1770" t="s">
        <v>311</v>
      </c>
      <c r="AI45" s="1770" t="s">
        <v>312</v>
      </c>
      <c r="AJ45" s="1772" t="s">
        <v>168</v>
      </c>
      <c r="AL45" s="1334"/>
    </row>
    <row r="46" spans="1:38" ht="15">
      <c r="A46" s="1256"/>
      <c r="B46" s="1256"/>
      <c r="C46" s="1256"/>
      <c r="D46" s="1256"/>
      <c r="E46" s="1256"/>
      <c r="F46" s="1257"/>
      <c r="G46" s="1256"/>
      <c r="H46" s="1256"/>
      <c r="I46" s="1256"/>
      <c r="J46" s="1256"/>
      <c r="K46" s="1256"/>
      <c r="L46" s="1256"/>
      <c r="M46" s="1256"/>
      <c r="N46" s="1256"/>
      <c r="O46" s="1256"/>
      <c r="P46" s="1256"/>
      <c r="Q46" s="1256"/>
      <c r="R46" s="1256"/>
      <c r="S46" s="1256"/>
      <c r="T46" s="1256"/>
      <c r="U46" s="1256"/>
      <c r="V46" s="1256"/>
      <c r="W46" s="1256"/>
      <c r="X46" s="1256"/>
      <c r="Y46" s="1335"/>
      <c r="Z46" s="1256"/>
      <c r="AA46" s="1256"/>
      <c r="AB46" s="1256"/>
      <c r="AC46" s="1256"/>
      <c r="AD46" s="1256"/>
      <c r="AE46" s="1256"/>
      <c r="AF46" s="1256"/>
      <c r="AG46" s="1256"/>
      <c r="AH46" s="1771"/>
      <c r="AI46" s="1771"/>
      <c r="AJ46" s="1773"/>
      <c r="AL46" s="1294"/>
    </row>
    <row r="47" spans="1:38" ht="15">
      <c r="A47" s="670"/>
      <c r="B47" s="670"/>
      <c r="C47" s="1256"/>
      <c r="D47" s="1256"/>
      <c r="E47" s="1336"/>
      <c r="F47" s="672"/>
      <c r="G47" s="672"/>
      <c r="H47" s="672"/>
      <c r="I47" s="672"/>
      <c r="J47" s="672"/>
      <c r="K47" s="672"/>
      <c r="L47" s="672"/>
      <c r="M47" s="672"/>
      <c r="N47" s="672"/>
      <c r="O47" s="671"/>
      <c r="P47" s="671"/>
      <c r="Q47" s="672"/>
      <c r="R47" s="672"/>
      <c r="S47" s="672"/>
      <c r="T47" s="672"/>
      <c r="U47" s="672"/>
      <c r="V47" s="672"/>
      <c r="W47" s="672"/>
      <c r="X47" s="672"/>
      <c r="Y47" s="1337"/>
      <c r="Z47" s="1337"/>
      <c r="AA47" s="1337"/>
      <c r="AB47" s="1337"/>
      <c r="AC47" s="1337"/>
      <c r="AD47" s="1337"/>
      <c r="AE47" s="1256"/>
      <c r="AF47" s="1256"/>
      <c r="AG47" s="1338"/>
      <c r="AH47" s="1771"/>
      <c r="AI47" s="1771"/>
      <c r="AJ47" s="1773"/>
      <c r="AL47" s="1294"/>
    </row>
    <row r="48" spans="1:38" ht="15">
      <c r="A48" s="670"/>
      <c r="B48" s="670"/>
      <c r="C48" s="1256"/>
      <c r="D48" s="1256"/>
      <c r="E48" s="1336"/>
      <c r="F48" s="672"/>
      <c r="G48" s="672"/>
      <c r="H48" s="672"/>
      <c r="I48" s="672"/>
      <c r="J48" s="672"/>
      <c r="K48" s="672"/>
      <c r="L48" s="672"/>
      <c r="M48" s="672"/>
      <c r="N48" s="672"/>
      <c r="O48" s="1214"/>
      <c r="P48" s="1339"/>
      <c r="Q48" s="1340"/>
      <c r="R48" s="1340"/>
      <c r="S48" s="1340"/>
      <c r="T48" s="1340"/>
      <c r="U48" s="1206"/>
      <c r="V48" s="672"/>
      <c r="W48" s="672"/>
      <c r="X48" s="672"/>
      <c r="Y48" s="1337"/>
      <c r="Z48" s="1337"/>
      <c r="AA48" s="1337"/>
      <c r="AB48" s="1337"/>
      <c r="AC48" s="1337"/>
      <c r="AD48" s="1337"/>
      <c r="AE48" s="1256"/>
      <c r="AF48" s="1256"/>
      <c r="AG48" s="1338"/>
      <c r="AH48" s="1771"/>
      <c r="AI48" s="1771"/>
      <c r="AJ48" s="1773"/>
      <c r="AL48" s="1294"/>
    </row>
    <row r="49" spans="1:38" ht="15">
      <c r="A49" s="670"/>
      <c r="B49" s="670"/>
      <c r="C49" s="1256"/>
      <c r="D49" s="1256"/>
      <c r="E49" s="1336"/>
      <c r="F49" s="672"/>
      <c r="G49" s="672"/>
      <c r="H49" s="672"/>
      <c r="I49" s="672"/>
      <c r="J49" s="672"/>
      <c r="K49" s="672"/>
      <c r="L49" s="672"/>
      <c r="M49" s="672"/>
      <c r="N49" s="672"/>
      <c r="O49" s="1339"/>
      <c r="P49" s="1339"/>
      <c r="Q49" s="1341"/>
      <c r="R49" s="1341"/>
      <c r="S49" s="1341"/>
      <c r="T49" s="1341"/>
      <c r="U49" s="1342"/>
      <c r="V49" s="672"/>
      <c r="W49" s="672"/>
      <c r="X49" s="672"/>
      <c r="Y49" s="1337"/>
      <c r="Z49" s="1337"/>
      <c r="AA49" s="1337"/>
      <c r="AB49" s="1337"/>
      <c r="AC49" s="1337"/>
      <c r="AD49" s="1337"/>
      <c r="AE49" s="1256"/>
      <c r="AF49" s="1256"/>
      <c r="AG49" s="1338"/>
      <c r="AH49" s="1771"/>
      <c r="AI49" s="1771"/>
      <c r="AJ49" s="1773"/>
      <c r="AL49" s="1294"/>
    </row>
    <row r="50" spans="1:38" ht="15">
      <c r="A50" s="67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1343"/>
      <c r="P50" s="1343"/>
      <c r="Q50" s="1343"/>
      <c r="R50" s="1343"/>
      <c r="S50" s="1343"/>
      <c r="T50" s="1343"/>
      <c r="U50" s="1344"/>
      <c r="V50" s="37"/>
      <c r="W50" s="37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1771"/>
      <c r="AI50" s="1771"/>
      <c r="AJ50" s="1773"/>
      <c r="AL50" s="21"/>
    </row>
    <row r="51" spans="1:36" ht="15">
      <c r="A51" s="1345"/>
      <c r="B51" s="1345"/>
      <c r="C51" s="1345"/>
      <c r="D51" s="1345"/>
      <c r="E51" s="1345"/>
      <c r="F51" s="1345"/>
      <c r="G51" s="1345"/>
      <c r="H51" s="1345"/>
      <c r="I51" s="1345"/>
      <c r="J51" s="1345"/>
      <c r="K51" s="1345"/>
      <c r="L51" s="1345"/>
      <c r="M51" s="1345"/>
      <c r="N51" s="1345"/>
      <c r="O51" s="1345"/>
      <c r="P51" s="1345"/>
      <c r="Q51" s="1345"/>
      <c r="R51" s="1345"/>
      <c r="S51" s="1345"/>
      <c r="T51" s="1345"/>
      <c r="U51" s="1345"/>
      <c r="V51" s="1345"/>
      <c r="W51" s="1345"/>
      <c r="AH51" s="1771"/>
      <c r="AI51" s="1771"/>
      <c r="AJ51" s="1773"/>
    </row>
    <row r="52" spans="1:36" ht="15.75" thickBot="1">
      <c r="A52" s="1345"/>
      <c r="B52" s="1345"/>
      <c r="C52" s="1345"/>
      <c r="D52" s="1345"/>
      <c r="E52" s="1345"/>
      <c r="F52" s="1345"/>
      <c r="G52" s="1345"/>
      <c r="H52" s="1345"/>
      <c r="I52" s="1345"/>
      <c r="J52" s="1345"/>
      <c r="K52" s="1345"/>
      <c r="L52" s="1345"/>
      <c r="M52" s="1345"/>
      <c r="N52" s="1345"/>
      <c r="O52" s="1345"/>
      <c r="P52" s="1345"/>
      <c r="Q52" s="1345"/>
      <c r="R52" s="1345"/>
      <c r="S52" s="1345"/>
      <c r="T52" s="1345"/>
      <c r="U52" s="1345"/>
      <c r="V52" s="1345"/>
      <c r="W52" s="1345"/>
      <c r="AH52" s="1346" t="s">
        <v>185</v>
      </c>
      <c r="AI52" s="1347" t="s">
        <v>185</v>
      </c>
      <c r="AJ52" s="1348" t="s">
        <v>185</v>
      </c>
    </row>
    <row r="53" spans="1:36" ht="15.75" thickBot="1">
      <c r="A53" s="1345"/>
      <c r="B53" s="1345"/>
      <c r="C53" s="1345"/>
      <c r="D53" s="1345"/>
      <c r="E53" s="1345"/>
      <c r="F53" s="1345"/>
      <c r="G53" s="1345"/>
      <c r="H53" s="1345"/>
      <c r="I53" s="1345"/>
      <c r="J53" s="1345"/>
      <c r="K53" s="1345"/>
      <c r="L53" s="1345"/>
      <c r="M53" s="1345"/>
      <c r="N53" s="1345"/>
      <c r="O53" s="1345"/>
      <c r="P53" s="1345"/>
      <c r="Q53" s="1345"/>
      <c r="R53" s="1345"/>
      <c r="S53" s="1345"/>
      <c r="T53" s="1345"/>
      <c r="U53" s="1345"/>
      <c r="V53" s="1345"/>
      <c r="W53" s="1345"/>
      <c r="AH53" s="1349">
        <f>SUM(AG45,AD45,AA45,X45,U45,N45,K45,H45,E45)</f>
        <v>0</v>
      </c>
      <c r="AI53" s="1380"/>
      <c r="AJ53" s="1321">
        <f>AH53-AI53</f>
        <v>0</v>
      </c>
    </row>
    <row r="54" spans="1:36" ht="15">
      <c r="A54" s="1345"/>
      <c r="B54" s="1345"/>
      <c r="C54" s="1345"/>
      <c r="D54" s="1345"/>
      <c r="E54" s="1345"/>
      <c r="F54" s="1345"/>
      <c r="G54" s="1345"/>
      <c r="H54" s="1345"/>
      <c r="I54" s="1345"/>
      <c r="J54" s="1345"/>
      <c r="K54" s="1345"/>
      <c r="L54" s="1345"/>
      <c r="M54" s="1345"/>
      <c r="N54" s="1345"/>
      <c r="O54" s="1345"/>
      <c r="P54" s="1345"/>
      <c r="Q54" s="1345"/>
      <c r="R54" s="1345"/>
      <c r="S54" s="1345"/>
      <c r="T54" s="1345"/>
      <c r="U54" s="1345"/>
      <c r="V54" s="1345"/>
      <c r="W54" s="1345"/>
      <c r="AH54" s="1350"/>
      <c r="AI54" s="1351"/>
      <c r="AJ54" s="1350"/>
    </row>
    <row r="55" spans="1:35" ht="15">
      <c r="A55" s="1345"/>
      <c r="B55" s="1345"/>
      <c r="C55" s="1345"/>
      <c r="D55" s="1345"/>
      <c r="E55" s="1345"/>
      <c r="F55" s="1345"/>
      <c r="G55" s="1345"/>
      <c r="H55" s="1345"/>
      <c r="I55" s="1345"/>
      <c r="J55" s="1345"/>
      <c r="K55" s="1345"/>
      <c r="L55" s="1345"/>
      <c r="M55" s="1345"/>
      <c r="N55" s="1345"/>
      <c r="O55" s="1345"/>
      <c r="P55" s="1345"/>
      <c r="Q55" s="1345"/>
      <c r="R55" s="1345"/>
      <c r="S55" s="1345"/>
      <c r="T55" s="1345"/>
      <c r="U55" s="1345"/>
      <c r="V55" s="1345"/>
      <c r="W55" s="1345"/>
      <c r="AH55" s="1352" t="s">
        <v>390</v>
      </c>
      <c r="AI55" s="1353">
        <f>AI53-'TABEL 10'!T38</f>
        <v>0</v>
      </c>
    </row>
    <row r="56" spans="1:38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F56" s="21"/>
      <c r="AG56" s="21"/>
      <c r="AH56" s="21"/>
      <c r="AL56" s="21"/>
    </row>
  </sheetData>
  <sheetProtection/>
  <mergeCells count="82">
    <mergeCell ref="A1:P1"/>
    <mergeCell ref="AE34:AG34"/>
    <mergeCell ref="O34:U34"/>
    <mergeCell ref="C34:E34"/>
    <mergeCell ref="F34:H34"/>
    <mergeCell ref="I34:K34"/>
    <mergeCell ref="AB27:AD27"/>
    <mergeCell ref="Y34:AA34"/>
    <mergeCell ref="AB34:AD34"/>
    <mergeCell ref="AE27:AG27"/>
    <mergeCell ref="C43:C44"/>
    <mergeCell ref="D43:D44"/>
    <mergeCell ref="E43:E44"/>
    <mergeCell ref="O43:Q43"/>
    <mergeCell ref="R43:T43"/>
    <mergeCell ref="B3:F3"/>
    <mergeCell ref="C28:C29"/>
    <mergeCell ref="D28:D29"/>
    <mergeCell ref="E28:E29"/>
    <mergeCell ref="C35:C36"/>
    <mergeCell ref="R35:T35"/>
    <mergeCell ref="F27:H27"/>
    <mergeCell ref="I27:K27"/>
    <mergeCell ref="O27:U27"/>
    <mergeCell ref="L27:N27"/>
    <mergeCell ref="L34:N34"/>
    <mergeCell ref="O28:Q28"/>
    <mergeCell ref="R28:T28"/>
    <mergeCell ref="C27:E27"/>
    <mergeCell ref="Y27:AA27"/>
    <mergeCell ref="V27:X27"/>
    <mergeCell ref="V34:X34"/>
    <mergeCell ref="C42:E42"/>
    <mergeCell ref="F42:H42"/>
    <mergeCell ref="I42:K42"/>
    <mergeCell ref="D35:D36"/>
    <mergeCell ref="E35:E36"/>
    <mergeCell ref="O35:Q35"/>
    <mergeCell ref="A44:B44"/>
    <mergeCell ref="L42:N42"/>
    <mergeCell ref="AE19:AG19"/>
    <mergeCell ref="Y9:AG9"/>
    <mergeCell ref="Y18:AG18"/>
    <mergeCell ref="Y26:AG26"/>
    <mergeCell ref="Y33:AG33"/>
    <mergeCell ref="AE10:AG10"/>
    <mergeCell ref="F10:H10"/>
    <mergeCell ref="I10:K10"/>
    <mergeCell ref="O10:U10"/>
    <mergeCell ref="Y10:AA10"/>
    <mergeCell ref="AB10:AD10"/>
    <mergeCell ref="AB19:AD19"/>
    <mergeCell ref="V10:X10"/>
    <mergeCell ref="V19:X19"/>
    <mergeCell ref="AI10:AK10"/>
    <mergeCell ref="O11:Q11"/>
    <mergeCell ref="R11:T11"/>
    <mergeCell ref="L10:N10"/>
    <mergeCell ref="C19:E19"/>
    <mergeCell ref="F19:H19"/>
    <mergeCell ref="I19:K19"/>
    <mergeCell ref="O19:U19"/>
    <mergeCell ref="Y19:AA19"/>
    <mergeCell ref="C10:E10"/>
    <mergeCell ref="AH45:AH51"/>
    <mergeCell ref="AI45:AI51"/>
    <mergeCell ref="AJ45:AJ51"/>
    <mergeCell ref="O42:U42"/>
    <mergeCell ref="Y42:AA42"/>
    <mergeCell ref="Y41:AG41"/>
    <mergeCell ref="AE42:AG42"/>
    <mergeCell ref="AB42:AD42"/>
    <mergeCell ref="V42:X42"/>
    <mergeCell ref="O20:Q20"/>
    <mergeCell ref="L19:N19"/>
    <mergeCell ref="R20:T20"/>
    <mergeCell ref="D11:D12"/>
    <mergeCell ref="C11:C12"/>
    <mergeCell ref="E11:E12"/>
    <mergeCell ref="C20:C21"/>
    <mergeCell ref="D20:D21"/>
    <mergeCell ref="E20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9.140625" style="1" customWidth="1"/>
    <col min="2" max="2" width="38.140625" style="1" customWidth="1"/>
    <col min="3" max="3" width="9.7109375" style="1" customWidth="1"/>
    <col min="4" max="4" width="11.57421875" style="1" customWidth="1"/>
    <col min="5" max="5" width="19.7109375" style="1" customWidth="1"/>
    <col min="6" max="16384" width="9.140625" style="1" customWidth="1"/>
  </cols>
  <sheetData>
    <row r="1" spans="1:13" ht="15.75" thickBot="1">
      <c r="A1" s="1587" t="str">
        <f>"TABEL 1: Overzicht toegestaan inkomen gereguleerde activiteiten 'elektriciteit' en 'gas' voor boekjaar "&amp;TITELBLAD!C5</f>
        <v>TABEL 1: Overzicht toegestaan inkomen gereguleerde activiteiten 'elektriciteit' en 'gas' voor boekjaar 2016</v>
      </c>
      <c r="B1" s="1588"/>
      <c r="C1" s="1588"/>
      <c r="D1" s="1588"/>
      <c r="E1" s="1588"/>
      <c r="F1" s="1588"/>
      <c r="G1" s="1588"/>
      <c r="H1" s="1588"/>
      <c r="I1" s="1588"/>
      <c r="J1" s="1588"/>
      <c r="K1" s="1588"/>
      <c r="L1" s="1588"/>
      <c r="M1" s="1589"/>
    </row>
    <row r="4" spans="1:8" ht="15.75" thickBot="1">
      <c r="A4" s="10" t="s">
        <v>19</v>
      </c>
      <c r="H4" s="3"/>
    </row>
    <row r="5" spans="1:4" ht="15.75" thickBot="1">
      <c r="A5" s="1590">
        <f>+TITELBLAD!C7</f>
        <v>0</v>
      </c>
      <c r="B5" s="1591"/>
      <c r="C5" s="1591"/>
      <c r="D5" s="1592"/>
    </row>
    <row r="6" spans="1:4" ht="15">
      <c r="A6" s="4"/>
      <c r="B6" s="4"/>
      <c r="C6" s="4"/>
      <c r="D6" s="4"/>
    </row>
    <row r="7" spans="1:4" ht="15">
      <c r="A7" s="4"/>
      <c r="B7" s="4"/>
      <c r="C7" s="4"/>
      <c r="D7" s="4"/>
    </row>
    <row r="8" ht="15">
      <c r="A8" s="2" t="s">
        <v>80</v>
      </c>
    </row>
    <row r="10" spans="1:5" ht="15">
      <c r="A10" s="1593" t="s">
        <v>450</v>
      </c>
      <c r="B10" s="1594"/>
      <c r="C10" s="1595"/>
      <c r="D10" s="5"/>
      <c r="E10" s="7">
        <v>0</v>
      </c>
    </row>
    <row r="11" spans="1:5" ht="15" customHeight="1">
      <c r="A11" s="1593" t="s">
        <v>451</v>
      </c>
      <c r="B11" s="1594"/>
      <c r="C11" s="1595"/>
      <c r="D11" s="5"/>
      <c r="E11" s="7">
        <v>0</v>
      </c>
    </row>
    <row r="12" spans="1:5" ht="15">
      <c r="A12" s="1596"/>
      <c r="B12" s="1597"/>
      <c r="C12" s="1598"/>
      <c r="D12" s="5"/>
      <c r="E12" s="6"/>
    </row>
    <row r="13" spans="1:5" ht="28.5" customHeight="1">
      <c r="A13" s="1599" t="s">
        <v>20</v>
      </c>
      <c r="B13" s="1600"/>
      <c r="C13" s="1601"/>
      <c r="D13" s="8"/>
      <c r="E13" s="9">
        <f>SUM(E10:E11)</f>
        <v>0</v>
      </c>
    </row>
    <row r="16" ht="15">
      <c r="A16" s="2" t="s">
        <v>81</v>
      </c>
    </row>
    <row r="18" spans="1:5" ht="15">
      <c r="A18" s="1593" t="s">
        <v>450</v>
      </c>
      <c r="B18" s="1594"/>
      <c r="C18" s="1595"/>
      <c r="D18" s="5"/>
      <c r="E18" s="7">
        <v>0</v>
      </c>
    </row>
    <row r="19" spans="1:5" ht="15" customHeight="1">
      <c r="A19" s="1593" t="s">
        <v>451</v>
      </c>
      <c r="B19" s="1594"/>
      <c r="C19" s="1595"/>
      <c r="D19" s="5"/>
      <c r="E19" s="7">
        <v>0</v>
      </c>
    </row>
    <row r="20" spans="1:5" ht="15">
      <c r="A20" s="1596"/>
      <c r="B20" s="1597"/>
      <c r="C20" s="1598"/>
      <c r="D20" s="5"/>
      <c r="E20" s="6"/>
    </row>
    <row r="21" spans="1:5" ht="15">
      <c r="A21" s="1599" t="s">
        <v>21</v>
      </c>
      <c r="B21" s="1600"/>
      <c r="C21" s="1601"/>
      <c r="D21" s="8"/>
      <c r="E21" s="9">
        <f>SUM(E18:E19)</f>
        <v>0</v>
      </c>
    </row>
  </sheetData>
  <sheetProtection password="EFAB" sheet="1"/>
  <mergeCells count="10">
    <mergeCell ref="A1:M1"/>
    <mergeCell ref="A5:D5"/>
    <mergeCell ref="A10:C10"/>
    <mergeCell ref="A20:C20"/>
    <mergeCell ref="A21:C21"/>
    <mergeCell ref="A11:C11"/>
    <mergeCell ref="A12:C12"/>
    <mergeCell ref="A13:C13"/>
    <mergeCell ref="A18:C18"/>
    <mergeCell ref="A19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8"/>
  <sheetViews>
    <sheetView showGridLines="0" zoomScale="90" zoomScaleNormal="90" zoomScalePageLayoutView="0" workbookViewId="0" topLeftCell="A25">
      <selection activeCell="C32" sqref="C32:D32"/>
    </sheetView>
  </sheetViews>
  <sheetFormatPr defaultColWidth="8.8515625" defaultRowHeight="15"/>
  <cols>
    <col min="1" max="1" width="2.8515625" style="58" customWidth="1"/>
    <col min="2" max="2" width="7.140625" style="58" customWidth="1"/>
    <col min="3" max="3" width="32.8515625" style="58" customWidth="1"/>
    <col min="4" max="4" width="67.7109375" style="59" customWidth="1"/>
    <col min="5" max="5" width="20.421875" style="58" customWidth="1"/>
    <col min="6" max="6" width="20.7109375" style="58" customWidth="1"/>
    <col min="7" max="7" width="11.140625" style="58" customWidth="1"/>
    <col min="8" max="8" width="20.7109375" style="58" customWidth="1"/>
    <col min="9" max="9" width="13.57421875" style="58" customWidth="1"/>
    <col min="10" max="10" width="16.28125" style="58" customWidth="1"/>
    <col min="11" max="16" width="10.7109375" style="58" customWidth="1"/>
    <col min="17" max="17" width="10.140625" style="58" customWidth="1"/>
    <col min="18" max="16384" width="8.8515625" style="58" customWidth="1"/>
  </cols>
  <sheetData>
    <row r="1" spans="1:12" s="48" customFormat="1" ht="18.75" thickBot="1">
      <c r="A1" s="1608" t="str">
        <f>"TABEL 2: Opdeling toegestaan inkomen voor gereguleerde activiteit 'elektriciteit' volgens tariefcomponenten"</f>
        <v>TABEL 2: Opdeling toegestaan inkomen voor gereguleerde activiteit 'elektriciteit' volgens tariefcomponenten</v>
      </c>
      <c r="B1" s="1609"/>
      <c r="C1" s="1609"/>
      <c r="D1" s="1609"/>
      <c r="E1" s="1609"/>
      <c r="F1" s="1609"/>
      <c r="G1" s="1609"/>
      <c r="H1" s="1609"/>
      <c r="I1" s="1609"/>
      <c r="J1" s="1609"/>
      <c r="K1" s="1609"/>
      <c r="L1" s="1610"/>
    </row>
    <row r="2" spans="1:4" s="50" customFormat="1" ht="12" thickBot="1">
      <c r="A2" s="49"/>
      <c r="B2" s="49"/>
      <c r="C2" s="49"/>
      <c r="D2" s="49"/>
    </row>
    <row r="3" spans="1:35" s="56" customFormat="1" ht="15.75" thickBot="1">
      <c r="A3" s="51" t="s">
        <v>19</v>
      </c>
      <c r="B3" s="52"/>
      <c r="C3" s="52"/>
      <c r="D3" s="1611">
        <f>+TITELBLAD!$C$7</f>
        <v>0</v>
      </c>
      <c r="E3" s="1612"/>
      <c r="F3" s="1613"/>
      <c r="G3" s="5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5"/>
    </row>
    <row r="4" spans="1:2" ht="12.75">
      <c r="A4" s="57"/>
      <c r="B4" s="14"/>
    </row>
    <row r="5" ht="13.5" thickBot="1">
      <c r="A5" s="60"/>
    </row>
    <row r="6" spans="1:16" s="70" customFormat="1" ht="39" customHeight="1" thickBot="1">
      <c r="A6" s="61"/>
      <c r="B6" s="62"/>
      <c r="C6" s="62"/>
      <c r="D6" s="63"/>
      <c r="E6" s="64"/>
      <c r="F6" s="65" t="s">
        <v>57</v>
      </c>
      <c r="G6" s="66" t="s">
        <v>464</v>
      </c>
      <c r="H6" s="67" t="s">
        <v>58</v>
      </c>
      <c r="I6" s="66" t="s">
        <v>464</v>
      </c>
      <c r="J6" s="68" t="s">
        <v>70</v>
      </c>
      <c r="K6" s="69"/>
      <c r="L6" s="69"/>
      <c r="M6" s="69"/>
      <c r="N6" s="69"/>
      <c r="O6" s="69"/>
      <c r="P6" s="69"/>
    </row>
    <row r="7" spans="1:10" s="79" customFormat="1" ht="12.75" customHeight="1" thickBot="1">
      <c r="A7" s="71"/>
      <c r="B7" s="72"/>
      <c r="C7" s="72"/>
      <c r="D7" s="73"/>
      <c r="E7" s="74"/>
      <c r="F7" s="75"/>
      <c r="G7" s="76"/>
      <c r="H7" s="77"/>
      <c r="I7" s="76"/>
      <c r="J7" s="78"/>
    </row>
    <row r="8" spans="1:10" s="89" customFormat="1" ht="16.5" customHeight="1">
      <c r="A8" s="80" t="s">
        <v>22</v>
      </c>
      <c r="B8" s="81" t="s">
        <v>23</v>
      </c>
      <c r="C8" s="81"/>
      <c r="D8" s="82"/>
      <c r="E8" s="83"/>
      <c r="F8" s="84">
        <f>SUM(F9,F36,F39)</f>
        <v>0</v>
      </c>
      <c r="G8" s="85" t="e">
        <f>F8/J8</f>
        <v>#DIV/0!</v>
      </c>
      <c r="H8" s="86">
        <f>SUM(H9,H36,H39)</f>
        <v>0</v>
      </c>
      <c r="I8" s="87" t="e">
        <f>H8/J8</f>
        <v>#DIV/0!</v>
      </c>
      <c r="J8" s="88">
        <f>SUM(F8,H8)</f>
        <v>0</v>
      </c>
    </row>
    <row r="9" spans="1:10" s="89" customFormat="1" ht="16.5" customHeight="1">
      <c r="A9" s="80"/>
      <c r="B9" s="81" t="s">
        <v>24</v>
      </c>
      <c r="C9" s="81" t="s">
        <v>25</v>
      </c>
      <c r="D9" s="82"/>
      <c r="E9" s="83"/>
      <c r="F9" s="187">
        <v>0</v>
      </c>
      <c r="G9" s="90" t="e">
        <f>F9/J9</f>
        <v>#DIV/0!</v>
      </c>
      <c r="H9" s="188">
        <v>0</v>
      </c>
      <c r="I9" s="90" t="e">
        <f>H9/J9</f>
        <v>#DIV/0!</v>
      </c>
      <c r="J9" s="91">
        <f>SUM(F9,H9)</f>
        <v>0</v>
      </c>
    </row>
    <row r="10" spans="1:10" s="89" customFormat="1" ht="38.25" customHeight="1">
      <c r="A10" s="92"/>
      <c r="B10" s="1578" t="s">
        <v>26</v>
      </c>
      <c r="C10" s="1616" t="s">
        <v>506</v>
      </c>
      <c r="D10" s="1617"/>
      <c r="E10" s="83"/>
      <c r="F10" s="94"/>
      <c r="G10" s="90"/>
      <c r="H10" s="95"/>
      <c r="I10" s="90"/>
      <c r="J10" s="96"/>
    </row>
    <row r="11" spans="1:10" s="89" customFormat="1" ht="16.5" customHeight="1">
      <c r="A11" s="92"/>
      <c r="B11" s="97"/>
      <c r="C11" s="98" t="s">
        <v>27</v>
      </c>
      <c r="D11" s="99"/>
      <c r="E11" s="83"/>
      <c r="F11" s="94"/>
      <c r="G11" s="90"/>
      <c r="H11" s="95"/>
      <c r="I11" s="90"/>
      <c r="J11" s="96"/>
    </row>
    <row r="12" spans="1:10" s="89" customFormat="1" ht="16.5" customHeight="1">
      <c r="A12" s="92"/>
      <c r="B12" s="97"/>
      <c r="C12" s="100" t="s">
        <v>28</v>
      </c>
      <c r="D12" s="99"/>
      <c r="E12" s="83"/>
      <c r="F12" s="94"/>
      <c r="G12" s="90"/>
      <c r="H12" s="95"/>
      <c r="I12" s="90"/>
      <c r="J12" s="96"/>
    </row>
    <row r="13" spans="1:10" s="89" customFormat="1" ht="16.5" customHeight="1">
      <c r="A13" s="92"/>
      <c r="B13" s="97"/>
      <c r="C13" s="100" t="s">
        <v>29</v>
      </c>
      <c r="D13" s="99"/>
      <c r="E13" s="83"/>
      <c r="F13" s="94"/>
      <c r="G13" s="90"/>
      <c r="H13" s="95"/>
      <c r="I13" s="90"/>
      <c r="J13" s="96"/>
    </row>
    <row r="14" spans="1:10" s="89" customFormat="1" ht="16.5" customHeight="1">
      <c r="A14" s="92"/>
      <c r="B14" s="97"/>
      <c r="C14" s="101" t="s">
        <v>30</v>
      </c>
      <c r="D14" s="102"/>
      <c r="E14" s="83"/>
      <c r="F14" s="94"/>
      <c r="G14" s="90"/>
      <c r="H14" s="95"/>
      <c r="I14" s="90"/>
      <c r="J14" s="96"/>
    </row>
    <row r="15" spans="1:10" s="89" customFormat="1" ht="16.5" customHeight="1">
      <c r="A15" s="92"/>
      <c r="B15" s="97"/>
      <c r="C15" s="101" t="s">
        <v>31</v>
      </c>
      <c r="D15" s="103"/>
      <c r="E15" s="104"/>
      <c r="F15" s="105"/>
      <c r="G15" s="106"/>
      <c r="H15" s="107"/>
      <c r="I15" s="106"/>
      <c r="J15" s="96"/>
    </row>
    <row r="16" spans="1:10" s="89" customFormat="1" ht="16.5" customHeight="1">
      <c r="A16" s="92"/>
      <c r="B16" s="97"/>
      <c r="C16" s="108"/>
      <c r="D16" s="103"/>
      <c r="E16" s="104"/>
      <c r="F16" s="105"/>
      <c r="G16" s="106"/>
      <c r="H16" s="107"/>
      <c r="I16" s="106"/>
      <c r="J16" s="96"/>
    </row>
    <row r="17" spans="1:10" s="89" customFormat="1" ht="12.75">
      <c r="A17" s="92"/>
      <c r="B17" s="97"/>
      <c r="C17" s="108"/>
      <c r="D17" s="109"/>
      <c r="E17" s="104"/>
      <c r="F17" s="105"/>
      <c r="G17" s="106"/>
      <c r="H17" s="107"/>
      <c r="I17" s="106"/>
      <c r="J17" s="96"/>
    </row>
    <row r="18" spans="1:10" s="114" customFormat="1" ht="16.5" customHeight="1">
      <c r="A18" s="110"/>
      <c r="B18" s="111"/>
      <c r="C18" s="112" t="s">
        <v>32</v>
      </c>
      <c r="D18" s="113"/>
      <c r="E18" s="104"/>
      <c r="F18" s="105"/>
      <c r="G18" s="106"/>
      <c r="H18" s="107"/>
      <c r="I18" s="106"/>
      <c r="J18" s="96"/>
    </row>
    <row r="19" spans="1:10" s="89" customFormat="1" ht="16.5" customHeight="1">
      <c r="A19" s="92"/>
      <c r="B19" s="97"/>
      <c r="C19" s="115" t="s">
        <v>33</v>
      </c>
      <c r="D19" s="113"/>
      <c r="E19" s="104"/>
      <c r="F19" s="116"/>
      <c r="G19" s="90"/>
      <c r="H19" s="117"/>
      <c r="I19" s="90"/>
      <c r="J19" s="96"/>
    </row>
    <row r="20" spans="1:10" s="89" customFormat="1" ht="16.5" customHeight="1">
      <c r="A20" s="92"/>
      <c r="B20" s="97"/>
      <c r="C20" s="115"/>
      <c r="D20" s="113"/>
      <c r="E20" s="104"/>
      <c r="F20" s="116"/>
      <c r="G20" s="90"/>
      <c r="H20" s="117"/>
      <c r="I20" s="90"/>
      <c r="J20" s="96"/>
    </row>
    <row r="21" spans="1:10" s="89" customFormat="1" ht="16.5" customHeight="1">
      <c r="A21" s="92"/>
      <c r="B21" s="97"/>
      <c r="C21" s="115"/>
      <c r="D21" s="103" t="s">
        <v>34</v>
      </c>
      <c r="E21" s="104"/>
      <c r="F21" s="116"/>
      <c r="G21" s="90"/>
      <c r="H21" s="107"/>
      <c r="I21" s="106"/>
      <c r="J21" s="96"/>
    </row>
    <row r="22" spans="1:10" s="89" customFormat="1" ht="16.5" customHeight="1">
      <c r="A22" s="92"/>
      <c r="B22" s="97"/>
      <c r="C22" s="115"/>
      <c r="D22" s="103" t="s">
        <v>35</v>
      </c>
      <c r="E22" s="104"/>
      <c r="F22" s="116"/>
      <c r="G22" s="90"/>
      <c r="H22" s="107"/>
      <c r="I22" s="106"/>
      <c r="J22" s="96"/>
    </row>
    <row r="23" spans="1:10" s="89" customFormat="1" ht="16.5" customHeight="1">
      <c r="A23" s="92"/>
      <c r="B23" s="97"/>
      <c r="C23" s="1579"/>
      <c r="D23" s="118"/>
      <c r="E23" s="119"/>
      <c r="F23" s="116"/>
      <c r="G23" s="90"/>
      <c r="H23" s="95"/>
      <c r="I23" s="90"/>
      <c r="J23" s="96"/>
    </row>
    <row r="24" spans="1:10" s="89" customFormat="1" ht="16.5" customHeight="1">
      <c r="A24" s="92"/>
      <c r="B24" s="93" t="s">
        <v>36</v>
      </c>
      <c r="C24" s="1574" t="s">
        <v>507</v>
      </c>
      <c r="D24" s="99"/>
      <c r="E24" s="119"/>
      <c r="F24" s="116"/>
      <c r="G24" s="90"/>
      <c r="H24" s="95"/>
      <c r="I24" s="90"/>
      <c r="J24" s="96"/>
    </row>
    <row r="25" spans="1:10" s="89" customFormat="1" ht="16.5" customHeight="1">
      <c r="A25" s="92"/>
      <c r="B25" s="81"/>
      <c r="C25" s="120" t="s">
        <v>37</v>
      </c>
      <c r="D25" s="99"/>
      <c r="E25" s="119"/>
      <c r="F25" s="94"/>
      <c r="G25" s="90"/>
      <c r="H25" s="95"/>
      <c r="I25" s="90"/>
      <c r="J25" s="96"/>
    </row>
    <row r="26" spans="1:10" s="89" customFormat="1" ht="16.5" customHeight="1">
      <c r="A26" s="92"/>
      <c r="B26" s="97"/>
      <c r="C26" s="108" t="s">
        <v>31</v>
      </c>
      <c r="D26" s="103"/>
      <c r="E26" s="104"/>
      <c r="F26" s="94"/>
      <c r="G26" s="90"/>
      <c r="H26" s="95"/>
      <c r="I26" s="90"/>
      <c r="J26" s="96"/>
    </row>
    <row r="27" spans="1:10" s="89" customFormat="1" ht="16.5" customHeight="1">
      <c r="A27" s="92"/>
      <c r="B27" s="97"/>
      <c r="C27" s="108"/>
      <c r="D27" s="103"/>
      <c r="E27" s="104"/>
      <c r="F27" s="94"/>
      <c r="G27" s="90"/>
      <c r="H27" s="95"/>
      <c r="I27" s="90"/>
      <c r="J27" s="96"/>
    </row>
    <row r="28" spans="1:10" s="89" customFormat="1" ht="30" customHeight="1">
      <c r="A28" s="92"/>
      <c r="B28" s="97"/>
      <c r="C28" s="108"/>
      <c r="D28" s="109"/>
      <c r="E28" s="104"/>
      <c r="F28" s="94"/>
      <c r="G28" s="90"/>
      <c r="H28" s="95"/>
      <c r="I28" s="90"/>
      <c r="J28" s="96"/>
    </row>
    <row r="29" spans="1:10" s="114" customFormat="1" ht="16.5" customHeight="1">
      <c r="A29" s="110"/>
      <c r="B29" s="111"/>
      <c r="C29" s="112" t="s">
        <v>32</v>
      </c>
      <c r="D29" s="113"/>
      <c r="E29" s="121"/>
      <c r="F29" s="94"/>
      <c r="G29" s="90"/>
      <c r="H29" s="95"/>
      <c r="I29" s="90"/>
      <c r="J29" s="96"/>
    </row>
    <row r="30" spans="1:10" s="89" customFormat="1" ht="16.5" customHeight="1">
      <c r="A30" s="92"/>
      <c r="B30" s="81"/>
      <c r="C30" s="115" t="s">
        <v>33</v>
      </c>
      <c r="D30" s="113"/>
      <c r="E30" s="119"/>
      <c r="F30" s="94"/>
      <c r="G30" s="90"/>
      <c r="H30" s="95"/>
      <c r="I30" s="90"/>
      <c r="J30" s="96"/>
    </row>
    <row r="31" spans="1:10" s="89" customFormat="1" ht="16.5" customHeight="1">
      <c r="A31" s="92"/>
      <c r="B31" s="81"/>
      <c r="C31" s="115"/>
      <c r="D31" s="113"/>
      <c r="E31" s="119"/>
      <c r="F31" s="94"/>
      <c r="G31" s="90"/>
      <c r="H31" s="95"/>
      <c r="I31" s="90"/>
      <c r="J31" s="96"/>
    </row>
    <row r="32" spans="1:10" s="89" customFormat="1" ht="30" customHeight="1">
      <c r="A32" s="92"/>
      <c r="B32" s="93" t="s">
        <v>38</v>
      </c>
      <c r="C32" s="1614" t="s">
        <v>508</v>
      </c>
      <c r="D32" s="1615"/>
      <c r="E32" s="119"/>
      <c r="F32" s="94"/>
      <c r="G32" s="90"/>
      <c r="H32" s="95"/>
      <c r="I32" s="90"/>
      <c r="J32" s="96"/>
    </row>
    <row r="33" spans="1:10" s="89" customFormat="1" ht="16.5" customHeight="1">
      <c r="A33" s="92"/>
      <c r="B33" s="81"/>
      <c r="C33" s="81"/>
      <c r="D33" s="122" t="s">
        <v>59</v>
      </c>
      <c r="E33" s="119"/>
      <c r="F33" s="94"/>
      <c r="G33" s="90"/>
      <c r="H33" s="95"/>
      <c r="I33" s="90"/>
      <c r="J33" s="96"/>
    </row>
    <row r="34" spans="1:10" s="89" customFormat="1" ht="16.5" customHeight="1">
      <c r="A34" s="92"/>
      <c r="B34" s="81"/>
      <c r="C34" s="81"/>
      <c r="D34" s="122" t="s">
        <v>60</v>
      </c>
      <c r="E34" s="119"/>
      <c r="F34" s="94"/>
      <c r="G34" s="90"/>
      <c r="H34" s="95"/>
      <c r="I34" s="90"/>
      <c r="J34" s="96"/>
    </row>
    <row r="35" spans="1:10" s="89" customFormat="1" ht="16.5" customHeight="1">
      <c r="A35" s="92"/>
      <c r="B35" s="81"/>
      <c r="C35" s="81"/>
      <c r="D35" s="122" t="s">
        <v>61</v>
      </c>
      <c r="E35" s="119"/>
      <c r="F35" s="94"/>
      <c r="G35" s="90"/>
      <c r="H35" s="95"/>
      <c r="I35" s="90"/>
      <c r="J35" s="96"/>
    </row>
    <row r="36" spans="1:10" s="89" customFormat="1" ht="16.5" customHeight="1">
      <c r="A36" s="92"/>
      <c r="B36" s="81" t="s">
        <v>39</v>
      </c>
      <c r="C36" s="81" t="s">
        <v>40</v>
      </c>
      <c r="D36" s="99"/>
      <c r="E36" s="119"/>
      <c r="F36" s="187">
        <v>0</v>
      </c>
      <c r="G36" s="90" t="e">
        <f>F36/J36</f>
        <v>#DIV/0!</v>
      </c>
      <c r="H36" s="188">
        <v>0</v>
      </c>
      <c r="I36" s="90" t="e">
        <f>H36/J36</f>
        <v>#DIV/0!</v>
      </c>
      <c r="J36" s="91">
        <f>SUM(F36,H36)</f>
        <v>0</v>
      </c>
    </row>
    <row r="37" spans="1:10" s="89" customFormat="1" ht="16.5" customHeight="1">
      <c r="A37" s="92"/>
      <c r="B37" s="81"/>
      <c r="C37" s="115"/>
      <c r="D37" s="103"/>
      <c r="E37" s="119"/>
      <c r="F37" s="105"/>
      <c r="G37" s="106"/>
      <c r="H37" s="107"/>
      <c r="I37" s="106"/>
      <c r="J37" s="123"/>
    </row>
    <row r="38" spans="1:10" s="89" customFormat="1" ht="16.5" customHeight="1">
      <c r="A38" s="92"/>
      <c r="B38" s="81"/>
      <c r="C38" s="115"/>
      <c r="D38" s="99"/>
      <c r="E38" s="119"/>
      <c r="F38" s="94"/>
      <c r="G38" s="90"/>
      <c r="H38" s="95"/>
      <c r="I38" s="90"/>
      <c r="J38" s="96"/>
    </row>
    <row r="39" spans="1:10" s="89" customFormat="1" ht="16.5" customHeight="1">
      <c r="A39" s="92"/>
      <c r="B39" s="81" t="s">
        <v>41</v>
      </c>
      <c r="C39" s="81" t="s">
        <v>42</v>
      </c>
      <c r="D39" s="99"/>
      <c r="E39" s="119"/>
      <c r="F39" s="187">
        <v>0</v>
      </c>
      <c r="G39" s="90" t="e">
        <f>F39/J39</f>
        <v>#DIV/0!</v>
      </c>
      <c r="H39" s="188">
        <v>0</v>
      </c>
      <c r="I39" s="90" t="e">
        <f>H39/J39</f>
        <v>#DIV/0!</v>
      </c>
      <c r="J39" s="91">
        <f>SUM(F39,H39)</f>
        <v>0</v>
      </c>
    </row>
    <row r="40" spans="1:10" s="89" customFormat="1" ht="16.5" customHeight="1">
      <c r="A40" s="92"/>
      <c r="B40" s="81"/>
      <c r="C40" s="124" t="s">
        <v>43</v>
      </c>
      <c r="D40" s="103"/>
      <c r="E40" s="125"/>
      <c r="F40" s="105"/>
      <c r="G40" s="106"/>
      <c r="H40" s="107"/>
      <c r="I40" s="106"/>
      <c r="J40" s="123"/>
    </row>
    <row r="41" spans="1:10" s="89" customFormat="1" ht="16.5" customHeight="1">
      <c r="A41" s="92"/>
      <c r="B41" s="81"/>
      <c r="C41" s="124" t="s">
        <v>44</v>
      </c>
      <c r="D41" s="103"/>
      <c r="E41" s="125"/>
      <c r="F41" s="105"/>
      <c r="G41" s="106"/>
      <c r="H41" s="107"/>
      <c r="I41" s="106"/>
      <c r="J41" s="123"/>
    </row>
    <row r="42" spans="1:10" s="128" customFormat="1" ht="16.5" customHeight="1">
      <c r="A42" s="126"/>
      <c r="B42" s="127"/>
      <c r="C42" s="124" t="s">
        <v>45</v>
      </c>
      <c r="D42" s="103"/>
      <c r="E42" s="125"/>
      <c r="F42" s="105"/>
      <c r="G42" s="106"/>
      <c r="H42" s="107"/>
      <c r="I42" s="106"/>
      <c r="J42" s="123"/>
    </row>
    <row r="43" spans="1:10" s="128" customFormat="1" ht="16.5" customHeight="1">
      <c r="A43" s="126"/>
      <c r="B43" s="127"/>
      <c r="C43" s="124"/>
      <c r="D43" s="129"/>
      <c r="E43" s="125"/>
      <c r="F43" s="130"/>
      <c r="G43" s="131"/>
      <c r="H43" s="132"/>
      <c r="I43" s="131"/>
      <c r="J43" s="133"/>
    </row>
    <row r="44" spans="1:10" s="89" customFormat="1" ht="16.5" customHeight="1">
      <c r="A44" s="80" t="s">
        <v>46</v>
      </c>
      <c r="B44" s="81" t="s">
        <v>47</v>
      </c>
      <c r="C44" s="81"/>
      <c r="D44" s="134"/>
      <c r="E44" s="83"/>
      <c r="F44" s="135">
        <f>SUM(F45:F52)</f>
        <v>0</v>
      </c>
      <c r="G44" s="136" t="e">
        <f aca="true" t="shared" si="0" ref="G44:G52">F44/J44</f>
        <v>#DIV/0!</v>
      </c>
      <c r="H44" s="137">
        <f>SUM(H45:H52)</f>
        <v>0</v>
      </c>
      <c r="I44" s="136" t="e">
        <f aca="true" t="shared" si="1" ref="I44:I52">H44/J44</f>
        <v>#DIV/0!</v>
      </c>
      <c r="J44" s="138">
        <f>SUM(F44,H44)</f>
        <v>0</v>
      </c>
    </row>
    <row r="45" spans="1:10" s="89" customFormat="1" ht="24.75" customHeight="1">
      <c r="A45" s="92"/>
      <c r="B45" s="81"/>
      <c r="C45" s="1606" t="s">
        <v>71</v>
      </c>
      <c r="D45" s="1607"/>
      <c r="E45" s="141"/>
      <c r="F45" s="187">
        <v>0</v>
      </c>
      <c r="G45" s="90" t="e">
        <f t="shared" si="0"/>
        <v>#DIV/0!</v>
      </c>
      <c r="H45" s="188">
        <v>0</v>
      </c>
      <c r="I45" s="90" t="e">
        <f t="shared" si="1"/>
        <v>#DIV/0!</v>
      </c>
      <c r="J45" s="91">
        <f aca="true" t="shared" si="2" ref="J45:J52">SUM(F45,H45)</f>
        <v>0</v>
      </c>
    </row>
    <row r="46" spans="1:10" s="89" customFormat="1" ht="25.5" customHeight="1">
      <c r="A46" s="92"/>
      <c r="B46" s="81"/>
      <c r="C46" s="1606" t="s">
        <v>72</v>
      </c>
      <c r="D46" s="1607"/>
      <c r="E46" s="141"/>
      <c r="F46" s="187">
        <v>0</v>
      </c>
      <c r="G46" s="90" t="e">
        <f t="shared" si="0"/>
        <v>#DIV/0!</v>
      </c>
      <c r="H46" s="188">
        <v>0</v>
      </c>
      <c r="I46" s="90" t="e">
        <f t="shared" si="1"/>
        <v>#DIV/0!</v>
      </c>
      <c r="J46" s="91">
        <f t="shared" si="2"/>
        <v>0</v>
      </c>
    </row>
    <row r="47" spans="1:10" s="89" customFormat="1" ht="16.5" customHeight="1">
      <c r="A47" s="92"/>
      <c r="B47" s="81"/>
      <c r="C47" s="1606" t="s">
        <v>73</v>
      </c>
      <c r="D47" s="1607"/>
      <c r="E47" s="141"/>
      <c r="F47" s="187">
        <v>0</v>
      </c>
      <c r="G47" s="90" t="e">
        <f t="shared" si="0"/>
        <v>#DIV/0!</v>
      </c>
      <c r="H47" s="188">
        <v>0</v>
      </c>
      <c r="I47" s="90" t="e">
        <f t="shared" si="1"/>
        <v>#DIV/0!</v>
      </c>
      <c r="J47" s="91">
        <f t="shared" si="2"/>
        <v>0</v>
      </c>
    </row>
    <row r="48" spans="1:10" s="89" customFormat="1" ht="16.5" customHeight="1">
      <c r="A48" s="92"/>
      <c r="B48" s="81"/>
      <c r="C48" s="1606" t="s">
        <v>74</v>
      </c>
      <c r="D48" s="1607"/>
      <c r="E48" s="141"/>
      <c r="F48" s="187">
        <v>0</v>
      </c>
      <c r="G48" s="90" t="e">
        <f t="shared" si="0"/>
        <v>#DIV/0!</v>
      </c>
      <c r="H48" s="188">
        <v>0</v>
      </c>
      <c r="I48" s="90" t="e">
        <f t="shared" si="1"/>
        <v>#DIV/0!</v>
      </c>
      <c r="J48" s="91">
        <f t="shared" si="2"/>
        <v>0</v>
      </c>
    </row>
    <row r="49" spans="1:10" s="89" customFormat="1" ht="16.5" customHeight="1">
      <c r="A49" s="92"/>
      <c r="B49" s="81"/>
      <c r="C49" s="139" t="s">
        <v>75</v>
      </c>
      <c r="D49" s="140"/>
      <c r="E49" s="141"/>
      <c r="F49" s="187">
        <v>0</v>
      </c>
      <c r="G49" s="90" t="e">
        <f t="shared" si="0"/>
        <v>#DIV/0!</v>
      </c>
      <c r="H49" s="188">
        <v>0</v>
      </c>
      <c r="I49" s="90" t="e">
        <f t="shared" si="1"/>
        <v>#DIV/0!</v>
      </c>
      <c r="J49" s="91">
        <f t="shared" si="2"/>
        <v>0</v>
      </c>
    </row>
    <row r="50" spans="1:10" s="89" customFormat="1" ht="26.25" customHeight="1">
      <c r="A50" s="92"/>
      <c r="B50" s="81"/>
      <c r="C50" s="139" t="s">
        <v>76</v>
      </c>
      <c r="D50" s="140"/>
      <c r="E50" s="141"/>
      <c r="F50" s="187">
        <v>0</v>
      </c>
      <c r="G50" s="90" t="e">
        <f t="shared" si="0"/>
        <v>#DIV/0!</v>
      </c>
      <c r="H50" s="188">
        <v>0</v>
      </c>
      <c r="I50" s="90" t="e">
        <f t="shared" si="1"/>
        <v>#DIV/0!</v>
      </c>
      <c r="J50" s="91">
        <f t="shared" si="2"/>
        <v>0</v>
      </c>
    </row>
    <row r="51" spans="1:10" s="89" customFormat="1" ht="16.5" customHeight="1">
      <c r="A51" s="92"/>
      <c r="B51" s="81"/>
      <c r="C51" s="1606" t="s">
        <v>77</v>
      </c>
      <c r="D51" s="1607"/>
      <c r="E51" s="141"/>
      <c r="F51" s="187">
        <v>0</v>
      </c>
      <c r="G51" s="90" t="e">
        <f t="shared" si="0"/>
        <v>#DIV/0!</v>
      </c>
      <c r="H51" s="188">
        <v>0</v>
      </c>
      <c r="I51" s="90" t="e">
        <f t="shared" si="1"/>
        <v>#DIV/0!</v>
      </c>
      <c r="J51" s="91">
        <f t="shared" si="2"/>
        <v>0</v>
      </c>
    </row>
    <row r="52" spans="1:10" s="89" customFormat="1" ht="16.5" customHeight="1">
      <c r="A52" s="92"/>
      <c r="B52" s="81"/>
      <c r="C52" s="1606" t="s">
        <v>78</v>
      </c>
      <c r="D52" s="1607"/>
      <c r="E52" s="141"/>
      <c r="F52" s="187">
        <v>0</v>
      </c>
      <c r="G52" s="90" t="e">
        <f t="shared" si="0"/>
        <v>#DIV/0!</v>
      </c>
      <c r="H52" s="188">
        <v>0</v>
      </c>
      <c r="I52" s="90" t="e">
        <f t="shared" si="1"/>
        <v>#DIV/0!</v>
      </c>
      <c r="J52" s="91">
        <f t="shared" si="2"/>
        <v>0</v>
      </c>
    </row>
    <row r="53" spans="1:10" s="89" customFormat="1" ht="16.5" customHeight="1">
      <c r="A53" s="92"/>
      <c r="B53" s="81"/>
      <c r="C53" s="1606"/>
      <c r="D53" s="1607"/>
      <c r="E53" s="141"/>
      <c r="F53" s="105"/>
      <c r="G53" s="106"/>
      <c r="H53" s="107"/>
      <c r="I53" s="106"/>
      <c r="J53" s="123"/>
    </row>
    <row r="54" spans="1:10" s="89" customFormat="1" ht="16.5" customHeight="1">
      <c r="A54" s="80" t="s">
        <v>48</v>
      </c>
      <c r="B54" s="81" t="s">
        <v>49</v>
      </c>
      <c r="C54" s="81"/>
      <c r="D54" s="134"/>
      <c r="E54" s="83"/>
      <c r="F54" s="142">
        <f>SUM(F55,F57,F60)</f>
        <v>0</v>
      </c>
      <c r="G54" s="136" t="e">
        <f>F54/J54</f>
        <v>#DIV/0!</v>
      </c>
      <c r="H54" s="143">
        <f>SUM(H55,H57,H60)</f>
        <v>0</v>
      </c>
      <c r="I54" s="136" t="e">
        <f>H54/J54</f>
        <v>#DIV/0!</v>
      </c>
      <c r="J54" s="144">
        <f>SUM(J55,J57,J60)</f>
        <v>0</v>
      </c>
    </row>
    <row r="55" spans="1:10" s="89" customFormat="1" ht="16.5" customHeight="1">
      <c r="A55" s="92"/>
      <c r="B55" s="81" t="s">
        <v>106</v>
      </c>
      <c r="C55" s="81" t="s">
        <v>50</v>
      </c>
      <c r="D55" s="118"/>
      <c r="E55" s="141"/>
      <c r="F55" s="187">
        <v>0</v>
      </c>
      <c r="G55" s="90" t="e">
        <f>F55/J55</f>
        <v>#DIV/0!</v>
      </c>
      <c r="H55" s="188">
        <v>0</v>
      </c>
      <c r="I55" s="90" t="e">
        <f>H55/J55</f>
        <v>#DIV/0!</v>
      </c>
      <c r="J55" s="91">
        <f>SUM(F55,H55)</f>
        <v>0</v>
      </c>
    </row>
    <row r="56" spans="1:10" s="89" customFormat="1" ht="16.5" customHeight="1">
      <c r="A56" s="92"/>
      <c r="B56" s="81"/>
      <c r="C56" s="81"/>
      <c r="D56" s="103"/>
      <c r="E56" s="141"/>
      <c r="F56" s="105"/>
      <c r="G56" s="106"/>
      <c r="H56" s="107"/>
      <c r="I56" s="106"/>
      <c r="J56" s="123"/>
    </row>
    <row r="57" spans="1:10" s="89" customFormat="1" ht="16.5" customHeight="1">
      <c r="A57" s="92"/>
      <c r="B57" s="81" t="s">
        <v>107</v>
      </c>
      <c r="C57" s="81" t="s">
        <v>51</v>
      </c>
      <c r="D57" s="134"/>
      <c r="E57" s="83"/>
      <c r="F57" s="187">
        <v>0</v>
      </c>
      <c r="G57" s="90" t="e">
        <f>F57/J57</f>
        <v>#DIV/0!</v>
      </c>
      <c r="H57" s="188">
        <v>0</v>
      </c>
      <c r="I57" s="90" t="e">
        <f>H57/J57</f>
        <v>#DIV/0!</v>
      </c>
      <c r="J57" s="91">
        <f>SUM(F57,H57)</f>
        <v>0</v>
      </c>
    </row>
    <row r="58" spans="1:10" s="89" customFormat="1" ht="16.5" customHeight="1">
      <c r="A58" s="92"/>
      <c r="B58" s="97"/>
      <c r="C58" s="97" t="s">
        <v>108</v>
      </c>
      <c r="D58" s="103"/>
      <c r="E58" s="83"/>
      <c r="F58" s="105"/>
      <c r="G58" s="106"/>
      <c r="H58" s="107"/>
      <c r="I58" s="106"/>
      <c r="J58" s="123"/>
    </row>
    <row r="59" spans="1:10" s="89" customFormat="1" ht="16.5" customHeight="1">
      <c r="A59" s="92"/>
      <c r="B59" s="97"/>
      <c r="C59" s="97"/>
      <c r="D59" s="103"/>
      <c r="E59" s="83"/>
      <c r="F59" s="105"/>
      <c r="G59" s="106"/>
      <c r="H59" s="107"/>
      <c r="I59" s="106"/>
      <c r="J59" s="123"/>
    </row>
    <row r="60" spans="1:10" s="89" customFormat="1" ht="16.5" customHeight="1">
      <c r="A60" s="92"/>
      <c r="B60" s="81" t="s">
        <v>470</v>
      </c>
      <c r="C60" s="81" t="s">
        <v>471</v>
      </c>
      <c r="D60" s="118"/>
      <c r="E60" s="141"/>
      <c r="F60" s="187">
        <v>0</v>
      </c>
      <c r="G60" s="90" t="e">
        <f>F60/J60</f>
        <v>#DIV/0!</v>
      </c>
      <c r="H60" s="188">
        <v>0</v>
      </c>
      <c r="I60" s="90" t="e">
        <f>H60/J60</f>
        <v>#DIV/0!</v>
      </c>
      <c r="J60" s="91">
        <f>SUM(F60,H60)</f>
        <v>0</v>
      </c>
    </row>
    <row r="61" spans="1:10" s="89" customFormat="1" ht="16.5" customHeight="1">
      <c r="A61" s="92"/>
      <c r="B61" s="97"/>
      <c r="C61" s="145"/>
      <c r="D61" s="118"/>
      <c r="E61" s="146"/>
      <c r="F61" s="116"/>
      <c r="G61" s="90"/>
      <c r="H61" s="117"/>
      <c r="I61" s="90"/>
      <c r="J61" s="147"/>
    </row>
    <row r="62" spans="1:10" s="89" customFormat="1" ht="16.5" customHeight="1">
      <c r="A62" s="80" t="s">
        <v>52</v>
      </c>
      <c r="B62" s="81" t="s">
        <v>53</v>
      </c>
      <c r="C62" s="81"/>
      <c r="D62" s="118"/>
      <c r="E62" s="83"/>
      <c r="F62" s="142">
        <f>SUM(F63:F68)</f>
        <v>0</v>
      </c>
      <c r="G62" s="136" t="e">
        <f aca="true" t="shared" si="3" ref="G62:G68">F62/J62</f>
        <v>#DIV/0!</v>
      </c>
      <c r="H62" s="143">
        <f>SUM(H63:H68)</f>
        <v>0</v>
      </c>
      <c r="I62" s="136" t="e">
        <f aca="true" t="shared" si="4" ref="I62:I68">H62/J62</f>
        <v>#DIV/0!</v>
      </c>
      <c r="J62" s="144">
        <f aca="true" t="shared" si="5" ref="J62:J68">SUM(F62,H62)</f>
        <v>0</v>
      </c>
    </row>
    <row r="63" spans="1:10" s="89" customFormat="1" ht="27.75" customHeight="1">
      <c r="A63" s="92"/>
      <c r="B63" s="148" t="s">
        <v>62</v>
      </c>
      <c r="C63" s="1604" t="s">
        <v>64</v>
      </c>
      <c r="D63" s="1605"/>
      <c r="E63" s="149"/>
      <c r="F63" s="189">
        <v>0</v>
      </c>
      <c r="G63" s="150" t="e">
        <f t="shared" si="3"/>
        <v>#DIV/0!</v>
      </c>
      <c r="H63" s="192">
        <v>0</v>
      </c>
      <c r="I63" s="150" t="e">
        <f t="shared" si="4"/>
        <v>#DIV/0!</v>
      </c>
      <c r="J63" s="151">
        <f t="shared" si="5"/>
        <v>0</v>
      </c>
    </row>
    <row r="64" spans="1:10" s="154" customFormat="1" ht="26.25" customHeight="1">
      <c r="A64" s="152"/>
      <c r="B64" s="148" t="s">
        <v>63</v>
      </c>
      <c r="C64" s="1604" t="s">
        <v>491</v>
      </c>
      <c r="D64" s="1605"/>
      <c r="E64" s="153"/>
      <c r="F64" s="189">
        <v>0</v>
      </c>
      <c r="G64" s="150" t="e">
        <f t="shared" si="3"/>
        <v>#DIV/0!</v>
      </c>
      <c r="H64" s="192">
        <v>0</v>
      </c>
      <c r="I64" s="150" t="e">
        <f t="shared" si="4"/>
        <v>#DIV/0!</v>
      </c>
      <c r="J64" s="151">
        <f t="shared" si="5"/>
        <v>0</v>
      </c>
    </row>
    <row r="65" spans="1:10" s="154" customFormat="1" ht="16.5" customHeight="1">
      <c r="A65" s="155"/>
      <c r="B65" s="156" t="s">
        <v>65</v>
      </c>
      <c r="C65" s="1604" t="s">
        <v>66</v>
      </c>
      <c r="D65" s="1605"/>
      <c r="E65" s="153"/>
      <c r="F65" s="189">
        <v>0</v>
      </c>
      <c r="G65" s="150" t="e">
        <f t="shared" si="3"/>
        <v>#DIV/0!</v>
      </c>
      <c r="H65" s="192">
        <v>0</v>
      </c>
      <c r="I65" s="150" t="e">
        <f t="shared" si="4"/>
        <v>#DIV/0!</v>
      </c>
      <c r="J65" s="151">
        <f t="shared" si="5"/>
        <v>0</v>
      </c>
    </row>
    <row r="66" spans="1:10" s="154" customFormat="1" ht="16.5" customHeight="1">
      <c r="A66" s="155"/>
      <c r="B66" s="156" t="s">
        <v>67</v>
      </c>
      <c r="C66" s="1604" t="s">
        <v>54</v>
      </c>
      <c r="D66" s="1605"/>
      <c r="E66" s="153"/>
      <c r="F66" s="189">
        <v>0</v>
      </c>
      <c r="G66" s="150" t="e">
        <f t="shared" si="3"/>
        <v>#DIV/0!</v>
      </c>
      <c r="H66" s="192">
        <v>0</v>
      </c>
      <c r="I66" s="150" t="e">
        <f t="shared" si="4"/>
        <v>#DIV/0!</v>
      </c>
      <c r="J66" s="151">
        <f t="shared" si="5"/>
        <v>0</v>
      </c>
    </row>
    <row r="67" spans="1:10" s="154" customFormat="1" ht="17.25" customHeight="1">
      <c r="A67" s="155"/>
      <c r="B67" s="156" t="s">
        <v>68</v>
      </c>
      <c r="C67" s="1604" t="s">
        <v>489</v>
      </c>
      <c r="D67" s="1605"/>
      <c r="E67" s="153"/>
      <c r="F67" s="189">
        <v>0</v>
      </c>
      <c r="G67" s="150" t="e">
        <f t="shared" si="3"/>
        <v>#DIV/0!</v>
      </c>
      <c r="H67" s="192">
        <v>0</v>
      </c>
      <c r="I67" s="150" t="e">
        <f t="shared" si="4"/>
        <v>#DIV/0!</v>
      </c>
      <c r="J67" s="151">
        <f t="shared" si="5"/>
        <v>0</v>
      </c>
    </row>
    <row r="68" spans="1:10" s="154" customFormat="1" ht="38.25" customHeight="1">
      <c r="A68" s="155"/>
      <c r="B68" s="156" t="s">
        <v>69</v>
      </c>
      <c r="C68" s="1604" t="s">
        <v>55</v>
      </c>
      <c r="D68" s="1605"/>
      <c r="E68" s="153"/>
      <c r="F68" s="189">
        <v>0</v>
      </c>
      <c r="G68" s="150" t="e">
        <f t="shared" si="3"/>
        <v>#DIV/0!</v>
      </c>
      <c r="H68" s="192">
        <v>0</v>
      </c>
      <c r="I68" s="150" t="e">
        <f t="shared" si="4"/>
        <v>#DIV/0!</v>
      </c>
      <c r="J68" s="151">
        <f t="shared" si="5"/>
        <v>0</v>
      </c>
    </row>
    <row r="69" spans="1:10" s="161" customFormat="1" ht="12.75">
      <c r="A69" s="157"/>
      <c r="B69" s="158"/>
      <c r="C69" s="159"/>
      <c r="D69" s="160"/>
      <c r="F69" s="162"/>
      <c r="G69" s="163"/>
      <c r="H69" s="164"/>
      <c r="I69" s="163"/>
      <c r="J69" s="165"/>
    </row>
    <row r="70" spans="1:10" s="1428" customFormat="1" ht="20.25" customHeight="1">
      <c r="A70" s="1427" t="s">
        <v>56</v>
      </c>
      <c r="B70" s="1602" t="s">
        <v>487</v>
      </c>
      <c r="C70" s="1602"/>
      <c r="D70" s="1603"/>
      <c r="F70" s="1429">
        <v>0</v>
      </c>
      <c r="G70" s="136" t="e">
        <f>F70/J70</f>
        <v>#DIV/0!</v>
      </c>
      <c r="H70" s="1430">
        <v>0</v>
      </c>
      <c r="I70" s="136" t="e">
        <f>H70/J70</f>
        <v>#DIV/0!</v>
      </c>
      <c r="J70" s="1431">
        <f>SUM(F70,H70)</f>
        <v>0</v>
      </c>
    </row>
    <row r="71" spans="1:10" s="161" customFormat="1" ht="12.75">
      <c r="A71" s="157"/>
      <c r="B71" s="158"/>
      <c r="C71" s="159"/>
      <c r="D71" s="103"/>
      <c r="F71" s="105"/>
      <c r="G71" s="106"/>
      <c r="H71" s="107"/>
      <c r="I71" s="106"/>
      <c r="J71" s="123"/>
    </row>
    <row r="72" spans="1:10" s="161" customFormat="1" ht="12.75">
      <c r="A72" s="80" t="s">
        <v>479</v>
      </c>
      <c r="B72" s="81" t="s">
        <v>509</v>
      </c>
      <c r="C72" s="159"/>
      <c r="D72" s="160"/>
      <c r="F72" s="190">
        <v>0</v>
      </c>
      <c r="G72" s="136" t="e">
        <f>F72/J72</f>
        <v>#DIV/0!</v>
      </c>
      <c r="H72" s="191">
        <v>0</v>
      </c>
      <c r="I72" s="136" t="e">
        <f>H72/J72</f>
        <v>#DIV/0!</v>
      </c>
      <c r="J72" s="138">
        <f>SUM(F72,H72)</f>
        <v>0</v>
      </c>
    </row>
    <row r="73" spans="1:10" s="161" customFormat="1" ht="12.75">
      <c r="A73" s="157"/>
      <c r="B73" s="158"/>
      <c r="C73" s="159"/>
      <c r="D73" s="103"/>
      <c r="F73" s="105"/>
      <c r="G73" s="106"/>
      <c r="H73" s="107"/>
      <c r="I73" s="106"/>
      <c r="J73" s="123"/>
    </row>
    <row r="74" spans="1:10" s="161" customFormat="1" ht="13.5" thickBot="1">
      <c r="A74" s="157"/>
      <c r="B74" s="158"/>
      <c r="C74" s="159"/>
      <c r="D74" s="166"/>
      <c r="F74" s="167"/>
      <c r="G74" s="168"/>
      <c r="H74" s="169"/>
      <c r="I74" s="168"/>
      <c r="J74" s="170"/>
    </row>
    <row r="75" spans="1:10" s="79" customFormat="1" ht="16.5" customHeight="1" thickBot="1">
      <c r="A75" s="171"/>
      <c r="B75" s="172" t="s">
        <v>79</v>
      </c>
      <c r="C75" s="173"/>
      <c r="D75" s="174"/>
      <c r="E75" s="175"/>
      <c r="F75" s="176">
        <f>SUM(F70,F62,F54,F44,F8,F72)</f>
        <v>0</v>
      </c>
      <c r="G75" s="177" t="e">
        <f>F75/J75</f>
        <v>#DIV/0!</v>
      </c>
      <c r="H75" s="178">
        <f>SUM(H70,H62,H54,H44,H8,H72)</f>
        <v>0</v>
      </c>
      <c r="I75" s="177" t="e">
        <f>H75/J75</f>
        <v>#DIV/0!</v>
      </c>
      <c r="J75" s="179">
        <f>SUM(J70,J62,J54,J44,J8,J72)</f>
        <v>0</v>
      </c>
    </row>
    <row r="76" spans="4:16" s="180" customFormat="1" ht="13.5" customHeight="1">
      <c r="D76" s="181"/>
      <c r="E76" s="182"/>
      <c r="F76" s="183"/>
      <c r="G76" s="183"/>
      <c r="H76" s="183"/>
      <c r="I76" s="183"/>
      <c r="J76" s="182"/>
      <c r="K76" s="182"/>
      <c r="L76" s="182"/>
      <c r="M76" s="182"/>
      <c r="N76" s="182"/>
      <c r="O76" s="182"/>
      <c r="P76" s="184"/>
    </row>
    <row r="77" spans="2:16" s="180" customFormat="1" ht="13.5" customHeight="1">
      <c r="B77" s="185" t="s">
        <v>82</v>
      </c>
      <c r="D77" s="181"/>
      <c r="E77" s="182"/>
      <c r="F77" s="186">
        <f>F75-'TABEL 1'!E11</f>
        <v>0</v>
      </c>
      <c r="G77" s="186"/>
      <c r="H77" s="186">
        <f>H75-'TABEL 1'!E10</f>
        <v>0</v>
      </c>
      <c r="I77" s="186"/>
      <c r="J77" s="83"/>
      <c r="K77" s="182"/>
      <c r="L77" s="182"/>
      <c r="M77" s="182"/>
      <c r="N77" s="182"/>
      <c r="O77" s="182"/>
      <c r="P77" s="182"/>
    </row>
    <row r="78" spans="4:16" s="180" customFormat="1" ht="13.5" customHeight="1">
      <c r="D78" s="181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</row>
    <row r="79" ht="13.5" customHeight="1"/>
    <row r="80" ht="13.5" customHeight="1"/>
    <row r="81" ht="13.5" customHeight="1"/>
    <row r="82" ht="17.25" customHeight="1"/>
    <row r="83" ht="17.25" customHeight="1"/>
  </sheetData>
  <sheetProtection/>
  <mergeCells count="18">
    <mergeCell ref="A1:L1"/>
    <mergeCell ref="C63:D63"/>
    <mergeCell ref="C64:D64"/>
    <mergeCell ref="C65:D65"/>
    <mergeCell ref="C66:D66"/>
    <mergeCell ref="D3:F3"/>
    <mergeCell ref="C32:D32"/>
    <mergeCell ref="C10:D10"/>
    <mergeCell ref="B70:D70"/>
    <mergeCell ref="C67:D67"/>
    <mergeCell ref="C47:D47"/>
    <mergeCell ref="C46:D46"/>
    <mergeCell ref="C45:D45"/>
    <mergeCell ref="C68:D68"/>
    <mergeCell ref="C53:D53"/>
    <mergeCell ref="C52:D52"/>
    <mergeCell ref="C51:D51"/>
    <mergeCell ref="C48:D48"/>
  </mergeCells>
  <printOptions/>
  <pageMargins left="0.5511811023622047" right="0.2362204724409449" top="0.4330708661417323" bottom="0.4330708661417323" header="0.2755905511811024" footer="0.2755905511811024"/>
  <pageSetup fitToHeight="1" fitToWidth="1" horizontalDpi="600" verticalDpi="600" orientation="landscape" paperSize="8" scale="68" r:id="rId1"/>
  <headerFooter scaleWithDoc="0"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74"/>
  <sheetViews>
    <sheetView zoomScale="70" zoomScaleNormal="70" zoomScalePageLayoutView="0" workbookViewId="0" topLeftCell="A55">
      <selection activeCell="E81" sqref="E81"/>
    </sheetView>
  </sheetViews>
  <sheetFormatPr defaultColWidth="19.00390625" defaultRowHeight="15"/>
  <cols>
    <col min="1" max="2" width="19.00390625" style="284" customWidth="1"/>
    <col min="3" max="3" width="5.421875" style="284" customWidth="1"/>
    <col min="4" max="5" width="19.00390625" style="56" customWidth="1"/>
    <col min="6" max="6" width="69.7109375" style="56" customWidth="1"/>
    <col min="7" max="41" width="19.00390625" style="283" customWidth="1"/>
    <col min="42" max="42" width="6.28125" style="285" customWidth="1"/>
    <col min="43" max="51" width="19.00390625" style="283" customWidth="1"/>
    <col min="52" max="52" width="19.00390625" style="284" customWidth="1"/>
    <col min="53" max="16384" width="19.00390625" style="56" customWidth="1"/>
  </cols>
  <sheetData>
    <row r="1" spans="1:52" ht="18.75" thickBot="1">
      <c r="A1" s="1608" t="str">
        <f>"TABEL 3: Opdeling toegestaan inkomen voor gereguleerde activiteit 'elektriciteit' volgens klantengroep"</f>
        <v>TABEL 3: Opdeling toegestaan inkomen voor gereguleerde activiteit 'elektriciteit' volgens klantengroep</v>
      </c>
      <c r="B1" s="1609"/>
      <c r="C1" s="1609"/>
      <c r="D1" s="1609"/>
      <c r="E1" s="1609"/>
      <c r="F1" s="1609"/>
      <c r="G1" s="1609"/>
      <c r="H1" s="1609"/>
      <c r="I1" s="1609"/>
      <c r="J1" s="1610"/>
      <c r="K1" s="193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6"/>
      <c r="AQ1" s="195"/>
      <c r="AR1" s="195"/>
      <c r="AS1" s="195"/>
      <c r="AT1" s="195"/>
      <c r="AU1" s="195"/>
      <c r="AV1" s="195"/>
      <c r="AW1" s="195"/>
      <c r="AX1" s="195"/>
      <c r="AY1" s="195"/>
      <c r="AZ1" s="197"/>
    </row>
    <row r="2" spans="1:52" ht="15.75" thickBot="1">
      <c r="A2" s="52"/>
      <c r="B2" s="52"/>
      <c r="C2" s="52"/>
      <c r="D2" s="198"/>
      <c r="E2" s="198"/>
      <c r="F2" s="55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199"/>
      <c r="AQ2" s="54"/>
      <c r="AR2" s="54"/>
      <c r="AS2" s="54"/>
      <c r="AT2" s="54"/>
      <c r="AU2" s="54"/>
      <c r="AV2" s="54"/>
      <c r="AW2" s="54"/>
      <c r="AX2" s="54"/>
      <c r="AY2" s="54"/>
      <c r="AZ2" s="55"/>
    </row>
    <row r="3" spans="1:52" ht="15.75" thickBot="1">
      <c r="A3" s="51" t="s">
        <v>19</v>
      </c>
      <c r="B3" s="52"/>
      <c r="C3" s="1611">
        <f>+TITELBLAD!$C$7</f>
        <v>0</v>
      </c>
      <c r="D3" s="1612"/>
      <c r="E3" s="1612"/>
      <c r="F3" s="1613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199"/>
      <c r="AQ3" s="54"/>
      <c r="AR3" s="54"/>
      <c r="AS3" s="54"/>
      <c r="AT3" s="54"/>
      <c r="AU3" s="54"/>
      <c r="AV3" s="54"/>
      <c r="AW3" s="54"/>
      <c r="AX3" s="54"/>
      <c r="AY3" s="54"/>
      <c r="AZ3" s="55"/>
    </row>
    <row r="4" spans="1:52" ht="15.75" thickBot="1">
      <c r="A4" s="200"/>
      <c r="B4" s="200"/>
      <c r="C4" s="200"/>
      <c r="D4" s="201"/>
      <c r="E4" s="201"/>
      <c r="F4" s="200"/>
      <c r="G4" s="202"/>
      <c r="H4" s="202"/>
      <c r="I4" s="202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3"/>
      <c r="AB4" s="203"/>
      <c r="AC4" s="203"/>
      <c r="AD4" s="203"/>
      <c r="AE4" s="200"/>
      <c r="AF4" s="203"/>
      <c r="AG4" s="203"/>
      <c r="AH4" s="203"/>
      <c r="AI4" s="203"/>
      <c r="AJ4" s="200"/>
      <c r="AK4" s="203"/>
      <c r="AL4" s="203"/>
      <c r="AM4" s="203"/>
      <c r="AN4" s="203"/>
      <c r="AO4" s="200"/>
      <c r="AP4" s="204"/>
      <c r="AQ4" s="200"/>
      <c r="AR4" s="200"/>
      <c r="AS4" s="200"/>
      <c r="AT4" s="200"/>
      <c r="AU4" s="200"/>
      <c r="AV4" s="200"/>
      <c r="AW4" s="200"/>
      <c r="AX4" s="200"/>
      <c r="AY4" s="200"/>
      <c r="AZ4" s="204"/>
    </row>
    <row r="5" spans="1:52" ht="15">
      <c r="A5" s="205"/>
      <c r="B5" s="206"/>
      <c r="C5" s="206"/>
      <c r="D5" s="206"/>
      <c r="E5" s="207"/>
      <c r="F5" s="207"/>
      <c r="G5" s="1632" t="s">
        <v>83</v>
      </c>
      <c r="H5" s="1633"/>
      <c r="I5" s="1633"/>
      <c r="J5" s="1633"/>
      <c r="K5" s="1634"/>
      <c r="L5" s="1638" t="s">
        <v>474</v>
      </c>
      <c r="M5" s="1639"/>
      <c r="N5" s="1639"/>
      <c r="O5" s="1639"/>
      <c r="P5" s="1640"/>
      <c r="Q5" s="1638" t="s">
        <v>84</v>
      </c>
      <c r="R5" s="1639"/>
      <c r="S5" s="1639"/>
      <c r="T5" s="1639"/>
      <c r="U5" s="1640"/>
      <c r="V5" s="1632" t="s">
        <v>85</v>
      </c>
      <c r="W5" s="1633"/>
      <c r="X5" s="1633"/>
      <c r="Y5" s="1633"/>
      <c r="Z5" s="1634"/>
      <c r="AA5" s="1632" t="s">
        <v>86</v>
      </c>
      <c r="AB5" s="1633"/>
      <c r="AC5" s="1633"/>
      <c r="AD5" s="1633"/>
      <c r="AE5" s="1634"/>
      <c r="AF5" s="1632" t="s">
        <v>485</v>
      </c>
      <c r="AG5" s="1633"/>
      <c r="AH5" s="1633"/>
      <c r="AI5" s="1633"/>
      <c r="AJ5" s="1634"/>
      <c r="AK5" s="1632" t="s">
        <v>454</v>
      </c>
      <c r="AL5" s="1633"/>
      <c r="AM5" s="1633"/>
      <c r="AN5" s="1633"/>
      <c r="AO5" s="1634"/>
      <c r="AP5" s="208"/>
      <c r="AQ5" s="1625" t="s">
        <v>89</v>
      </c>
      <c r="AR5" s="1626"/>
      <c r="AS5" s="1626"/>
      <c r="AT5" s="1626"/>
      <c r="AU5" s="1626"/>
      <c r="AV5" s="1626"/>
      <c r="AW5" s="1626"/>
      <c r="AX5" s="1626"/>
      <c r="AY5" s="1627"/>
      <c r="AZ5" s="209"/>
    </row>
    <row r="6" spans="1:52" ht="15.75" thickBot="1">
      <c r="A6" s="210"/>
      <c r="B6" s="211"/>
      <c r="C6" s="211"/>
      <c r="D6" s="211"/>
      <c r="E6" s="212"/>
      <c r="F6" s="212"/>
      <c r="G6" s="1635"/>
      <c r="H6" s="1636"/>
      <c r="I6" s="1636"/>
      <c r="J6" s="1636"/>
      <c r="K6" s="1637"/>
      <c r="L6" s="1641"/>
      <c r="M6" s="1642"/>
      <c r="N6" s="1642"/>
      <c r="O6" s="1642"/>
      <c r="P6" s="1643"/>
      <c r="Q6" s="1641"/>
      <c r="R6" s="1642"/>
      <c r="S6" s="1642"/>
      <c r="T6" s="1642"/>
      <c r="U6" s="1643"/>
      <c r="V6" s="1635"/>
      <c r="W6" s="1636"/>
      <c r="X6" s="1636"/>
      <c r="Y6" s="1636"/>
      <c r="Z6" s="1637"/>
      <c r="AA6" s="1635"/>
      <c r="AB6" s="1636"/>
      <c r="AC6" s="1636"/>
      <c r="AD6" s="1636"/>
      <c r="AE6" s="1637"/>
      <c r="AF6" s="1635"/>
      <c r="AG6" s="1636"/>
      <c r="AH6" s="1636"/>
      <c r="AI6" s="1636"/>
      <c r="AJ6" s="1637"/>
      <c r="AK6" s="1635"/>
      <c r="AL6" s="1636"/>
      <c r="AM6" s="1636"/>
      <c r="AN6" s="1636"/>
      <c r="AO6" s="1637"/>
      <c r="AP6" s="208"/>
      <c r="AQ6" s="1628"/>
      <c r="AR6" s="1629"/>
      <c r="AS6" s="1629"/>
      <c r="AT6" s="1629"/>
      <c r="AU6" s="1629"/>
      <c r="AV6" s="1629"/>
      <c r="AW6" s="1629"/>
      <c r="AX6" s="1629"/>
      <c r="AY6" s="1630"/>
      <c r="AZ6" s="213"/>
    </row>
    <row r="7" spans="1:52" ht="15.75" thickBot="1">
      <c r="A7" s="210"/>
      <c r="B7" s="211"/>
      <c r="C7" s="211"/>
      <c r="D7" s="211"/>
      <c r="E7" s="212"/>
      <c r="F7" s="214"/>
      <c r="G7" s="1623" t="s">
        <v>87</v>
      </c>
      <c r="H7" s="1624"/>
      <c r="I7" s="1623" t="s">
        <v>88</v>
      </c>
      <c r="J7" s="1624"/>
      <c r="K7" s="215" t="s">
        <v>89</v>
      </c>
      <c r="L7" s="1623" t="s">
        <v>87</v>
      </c>
      <c r="M7" s="1624"/>
      <c r="N7" s="1623" t="s">
        <v>88</v>
      </c>
      <c r="O7" s="1624"/>
      <c r="P7" s="215" t="s">
        <v>89</v>
      </c>
      <c r="Q7" s="1623" t="s">
        <v>87</v>
      </c>
      <c r="R7" s="1624"/>
      <c r="S7" s="1623" t="s">
        <v>88</v>
      </c>
      <c r="T7" s="1624"/>
      <c r="U7" s="215" t="s">
        <v>89</v>
      </c>
      <c r="V7" s="1623" t="s">
        <v>87</v>
      </c>
      <c r="W7" s="1624"/>
      <c r="X7" s="1623" t="s">
        <v>88</v>
      </c>
      <c r="Y7" s="1624"/>
      <c r="Z7" s="215" t="s">
        <v>89</v>
      </c>
      <c r="AA7" s="1623" t="s">
        <v>87</v>
      </c>
      <c r="AB7" s="1624"/>
      <c r="AC7" s="1623" t="s">
        <v>88</v>
      </c>
      <c r="AD7" s="1624"/>
      <c r="AE7" s="215" t="s">
        <v>89</v>
      </c>
      <c r="AF7" s="1623" t="s">
        <v>87</v>
      </c>
      <c r="AG7" s="1624"/>
      <c r="AH7" s="1623" t="s">
        <v>88</v>
      </c>
      <c r="AI7" s="1624"/>
      <c r="AJ7" s="215" t="s">
        <v>89</v>
      </c>
      <c r="AK7" s="1623" t="s">
        <v>87</v>
      </c>
      <c r="AL7" s="1624"/>
      <c r="AM7" s="1623" t="s">
        <v>88</v>
      </c>
      <c r="AN7" s="1624"/>
      <c r="AO7" s="215" t="s">
        <v>89</v>
      </c>
      <c r="AP7" s="216"/>
      <c r="AQ7" s="1623" t="s">
        <v>87</v>
      </c>
      <c r="AR7" s="1631"/>
      <c r="AS7" s="1631"/>
      <c r="AT7" s="1624"/>
      <c r="AU7" s="1623" t="s">
        <v>88</v>
      </c>
      <c r="AV7" s="1631"/>
      <c r="AW7" s="1631"/>
      <c r="AX7" s="217"/>
      <c r="AY7" s="217" t="s">
        <v>89</v>
      </c>
      <c r="AZ7" s="218"/>
    </row>
    <row r="8" spans="1:52" ht="15.75" thickBot="1">
      <c r="A8" s="219"/>
      <c r="B8" s="220"/>
      <c r="C8" s="220"/>
      <c r="D8" s="220"/>
      <c r="E8" s="221"/>
      <c r="F8" s="222"/>
      <c r="G8" s="215" t="s">
        <v>111</v>
      </c>
      <c r="H8" s="215" t="s">
        <v>112</v>
      </c>
      <c r="I8" s="215" t="s">
        <v>111</v>
      </c>
      <c r="J8" s="215" t="s">
        <v>112</v>
      </c>
      <c r="K8" s="215"/>
      <c r="L8" s="215" t="s">
        <v>111</v>
      </c>
      <c r="M8" s="215" t="s">
        <v>112</v>
      </c>
      <c r="N8" s="215" t="s">
        <v>111</v>
      </c>
      <c r="O8" s="215" t="s">
        <v>112</v>
      </c>
      <c r="P8" s="215"/>
      <c r="Q8" s="215" t="s">
        <v>111</v>
      </c>
      <c r="R8" s="215" t="s">
        <v>112</v>
      </c>
      <c r="S8" s="215" t="s">
        <v>111</v>
      </c>
      <c r="T8" s="215" t="s">
        <v>112</v>
      </c>
      <c r="U8" s="215"/>
      <c r="V8" s="215" t="s">
        <v>111</v>
      </c>
      <c r="W8" s="215" t="s">
        <v>112</v>
      </c>
      <c r="X8" s="215" t="s">
        <v>111</v>
      </c>
      <c r="Y8" s="215" t="s">
        <v>112</v>
      </c>
      <c r="Z8" s="215"/>
      <c r="AA8" s="215" t="s">
        <v>111</v>
      </c>
      <c r="AB8" s="215" t="s">
        <v>112</v>
      </c>
      <c r="AC8" s="215" t="s">
        <v>111</v>
      </c>
      <c r="AD8" s="215" t="s">
        <v>112</v>
      </c>
      <c r="AE8" s="215"/>
      <c r="AF8" s="215" t="s">
        <v>111</v>
      </c>
      <c r="AG8" s="215" t="s">
        <v>112</v>
      </c>
      <c r="AH8" s="215" t="s">
        <v>111</v>
      </c>
      <c r="AI8" s="215" t="s">
        <v>112</v>
      </c>
      <c r="AJ8" s="215"/>
      <c r="AK8" s="215" t="s">
        <v>111</v>
      </c>
      <c r="AL8" s="215" t="s">
        <v>112</v>
      </c>
      <c r="AM8" s="215" t="s">
        <v>111</v>
      </c>
      <c r="AN8" s="215" t="s">
        <v>112</v>
      </c>
      <c r="AO8" s="215"/>
      <c r="AP8" s="216"/>
      <c r="AQ8" s="215" t="s">
        <v>111</v>
      </c>
      <c r="AR8" s="215" t="s">
        <v>464</v>
      </c>
      <c r="AS8" s="215" t="s">
        <v>112</v>
      </c>
      <c r="AT8" s="215" t="s">
        <v>464</v>
      </c>
      <c r="AU8" s="215" t="s">
        <v>111</v>
      </c>
      <c r="AV8" s="215" t="s">
        <v>464</v>
      </c>
      <c r="AW8" s="215" t="s">
        <v>112</v>
      </c>
      <c r="AX8" s="215" t="s">
        <v>464</v>
      </c>
      <c r="AY8" s="215"/>
      <c r="AZ8" s="218"/>
    </row>
    <row r="9" spans="1:52" ht="15">
      <c r="A9" s="223"/>
      <c r="B9" s="224"/>
      <c r="C9" s="224"/>
      <c r="D9" s="225"/>
      <c r="E9" s="226"/>
      <c r="F9" s="226"/>
      <c r="G9" s="227"/>
      <c r="H9" s="227"/>
      <c r="I9" s="227"/>
      <c r="J9" s="227"/>
      <c r="K9" s="228"/>
      <c r="L9" s="227"/>
      <c r="M9" s="227"/>
      <c r="N9" s="227"/>
      <c r="O9" s="227"/>
      <c r="P9" s="228"/>
      <c r="Q9" s="227"/>
      <c r="R9" s="227"/>
      <c r="S9" s="227"/>
      <c r="T9" s="227"/>
      <c r="U9" s="228"/>
      <c r="V9" s="227"/>
      <c r="W9" s="227"/>
      <c r="X9" s="227"/>
      <c r="Y9" s="227"/>
      <c r="Z9" s="228"/>
      <c r="AA9" s="227"/>
      <c r="AB9" s="227"/>
      <c r="AC9" s="227"/>
      <c r="AD9" s="227"/>
      <c r="AE9" s="228"/>
      <c r="AF9" s="1435"/>
      <c r="AG9" s="1435"/>
      <c r="AH9" s="227"/>
      <c r="AI9" s="227"/>
      <c r="AJ9" s="228"/>
      <c r="AK9" s="1435"/>
      <c r="AL9" s="1435"/>
      <c r="AM9" s="227"/>
      <c r="AN9" s="227"/>
      <c r="AO9" s="228"/>
      <c r="AP9" s="229"/>
      <c r="AQ9" s="228"/>
      <c r="AR9" s="228"/>
      <c r="AS9" s="228"/>
      <c r="AT9" s="228"/>
      <c r="AU9" s="228"/>
      <c r="AV9" s="230"/>
      <c r="AW9" s="228"/>
      <c r="AX9" s="230"/>
      <c r="AY9" s="228"/>
      <c r="AZ9" s="218"/>
    </row>
    <row r="10" spans="1:52" ht="15">
      <c r="A10" s="231"/>
      <c r="B10" s="232" t="s">
        <v>22</v>
      </c>
      <c r="C10" s="232" t="s">
        <v>102</v>
      </c>
      <c r="D10" s="232"/>
      <c r="E10" s="232"/>
      <c r="F10" s="232"/>
      <c r="G10" s="233">
        <f>SUM(G12,G14,G16)</f>
        <v>0</v>
      </c>
      <c r="H10" s="233">
        <f>SUM(H12,H14,H16)</f>
        <v>0</v>
      </c>
      <c r="I10" s="233">
        <f>SUM(I12,I14,I16)</f>
        <v>0</v>
      </c>
      <c r="J10" s="233">
        <f>SUM(J12,J14,J16)</f>
        <v>0</v>
      </c>
      <c r="K10" s="233">
        <f>SUM(G10:J10)</f>
        <v>0</v>
      </c>
      <c r="L10" s="233">
        <f>SUM(L12,L14,L16)</f>
        <v>0</v>
      </c>
      <c r="M10" s="233">
        <f>SUM(M12,M14,M16)</f>
        <v>0</v>
      </c>
      <c r="N10" s="233">
        <f>SUM(N12,N14,N16)</f>
        <v>0</v>
      </c>
      <c r="O10" s="233">
        <f>SUM(O12,O14,O16)</f>
        <v>0</v>
      </c>
      <c r="P10" s="233">
        <f>SUM(L10:O10)</f>
        <v>0</v>
      </c>
      <c r="Q10" s="233">
        <f>SUM(Q12,Q14,Q16)</f>
        <v>0</v>
      </c>
      <c r="R10" s="233">
        <f>SUM(R12,R14,R16)</f>
        <v>0</v>
      </c>
      <c r="S10" s="233">
        <f>SUM(S12,S14,S16)</f>
        <v>0</v>
      </c>
      <c r="T10" s="233">
        <f>SUM(T12,T14,T16)</f>
        <v>0</v>
      </c>
      <c r="U10" s="233">
        <f>SUM(Q10:T10)</f>
        <v>0</v>
      </c>
      <c r="V10" s="233">
        <f>SUM(V12,V14,V16)</f>
        <v>0</v>
      </c>
      <c r="W10" s="233">
        <f>SUM(W12,W14,W16)</f>
        <v>0</v>
      </c>
      <c r="X10" s="233">
        <f>SUM(X12,X14,X16)</f>
        <v>0</v>
      </c>
      <c r="Y10" s="233">
        <f>SUM(Y12,Y14,Y16)</f>
        <v>0</v>
      </c>
      <c r="Z10" s="233">
        <f>SUM(V10:Y10)</f>
        <v>0</v>
      </c>
      <c r="AA10" s="233">
        <f>SUM(AA12,AA14,AA16)</f>
        <v>0</v>
      </c>
      <c r="AB10" s="233">
        <f>SUM(AB12,AB14,AB16)</f>
        <v>0</v>
      </c>
      <c r="AC10" s="233">
        <f>SUM(AC12,AC14,AC16)</f>
        <v>0</v>
      </c>
      <c r="AD10" s="233">
        <f>SUM(AD12,AD14,AD16)</f>
        <v>0</v>
      </c>
      <c r="AE10" s="233">
        <f>SUM(AA10:AD10)</f>
        <v>0</v>
      </c>
      <c r="AF10" s="1434"/>
      <c r="AG10" s="1434"/>
      <c r="AH10" s="233">
        <f>SUM(AH12,AH14,AH16)</f>
        <v>0</v>
      </c>
      <c r="AI10" s="233">
        <f>SUM(AI12,AI14,AI16)</f>
        <v>0</v>
      </c>
      <c r="AJ10" s="233">
        <f>SUM(AF10:AI10)</f>
        <v>0</v>
      </c>
      <c r="AK10" s="1434"/>
      <c r="AL10" s="1434"/>
      <c r="AM10" s="233">
        <f>SUM(AM12,AM14,AM16)</f>
        <v>0</v>
      </c>
      <c r="AN10" s="233">
        <f>SUM(AN12,AN14,AN16)</f>
        <v>0</v>
      </c>
      <c r="AO10" s="233">
        <f>SUM(AK10:AN10)</f>
        <v>0</v>
      </c>
      <c r="AP10" s="234"/>
      <c r="AQ10" s="233">
        <f>SUM(AQ12,AQ14,AQ16)</f>
        <v>0</v>
      </c>
      <c r="AR10" s="235" t="e">
        <f>AQ10/(AQ10+AS10)</f>
        <v>#DIV/0!</v>
      </c>
      <c r="AS10" s="233">
        <f>SUM(AS12,AS14,AS16)</f>
        <v>0</v>
      </c>
      <c r="AT10" s="235" t="e">
        <f>AS10/(AQ10+AS10)</f>
        <v>#DIV/0!</v>
      </c>
      <c r="AU10" s="233">
        <f>SUM(AU12,AU14,AU16)</f>
        <v>0</v>
      </c>
      <c r="AV10" s="235" t="e">
        <f>AU10/(AU10+AW10)</f>
        <v>#DIV/0!</v>
      </c>
      <c r="AW10" s="233">
        <f>SUM(AW12,AW14,AW16)</f>
        <v>0</v>
      </c>
      <c r="AX10" s="236" t="e">
        <f>AW10/(AU10+AW10)</f>
        <v>#DIV/0!</v>
      </c>
      <c r="AY10" s="233">
        <f>SUM(AY12,AY14,AY16)</f>
        <v>0</v>
      </c>
      <c r="AZ10" s="218"/>
    </row>
    <row r="11" spans="1:52" ht="15">
      <c r="A11" s="231"/>
      <c r="B11" s="237"/>
      <c r="C11" s="232"/>
      <c r="D11" s="232"/>
      <c r="E11" s="232"/>
      <c r="F11" s="232"/>
      <c r="G11" s="238"/>
      <c r="H11" s="238"/>
      <c r="I11" s="238"/>
      <c r="J11" s="238"/>
      <c r="K11" s="239"/>
      <c r="L11" s="238"/>
      <c r="M11" s="238"/>
      <c r="N11" s="238"/>
      <c r="O11" s="238"/>
      <c r="P11" s="239"/>
      <c r="Q11" s="238"/>
      <c r="R11" s="238"/>
      <c r="S11" s="238"/>
      <c r="T11" s="238"/>
      <c r="U11" s="239"/>
      <c r="V11" s="238"/>
      <c r="W11" s="238"/>
      <c r="X11" s="238"/>
      <c r="Y11" s="238"/>
      <c r="Z11" s="239"/>
      <c r="AA11" s="238"/>
      <c r="AB11" s="238"/>
      <c r="AC11" s="238"/>
      <c r="AD11" s="238"/>
      <c r="AE11" s="239"/>
      <c r="AF11" s="1436"/>
      <c r="AG11" s="1436"/>
      <c r="AH11" s="238"/>
      <c r="AI11" s="238"/>
      <c r="AJ11" s="239"/>
      <c r="AK11" s="1436"/>
      <c r="AL11" s="1436"/>
      <c r="AM11" s="238"/>
      <c r="AN11" s="238"/>
      <c r="AO11" s="239"/>
      <c r="AP11" s="229"/>
      <c r="AQ11" s="239"/>
      <c r="AR11" s="240"/>
      <c r="AS11" s="239"/>
      <c r="AT11" s="240"/>
      <c r="AU11" s="239"/>
      <c r="AV11" s="240"/>
      <c r="AW11" s="239"/>
      <c r="AX11" s="240"/>
      <c r="AY11" s="239"/>
      <c r="AZ11" s="218"/>
    </row>
    <row r="12" spans="1:52" ht="15">
      <c r="A12" s="231"/>
      <c r="B12" s="232"/>
      <c r="C12" s="232" t="s">
        <v>90</v>
      </c>
      <c r="D12" s="232" t="s">
        <v>103</v>
      </c>
      <c r="E12" s="232"/>
      <c r="F12" s="232"/>
      <c r="G12" s="295">
        <v>0</v>
      </c>
      <c r="H12" s="295">
        <v>0</v>
      </c>
      <c r="I12" s="295">
        <v>0</v>
      </c>
      <c r="J12" s="295">
        <v>0</v>
      </c>
      <c r="K12" s="233">
        <f>SUM(G12:J12)</f>
        <v>0</v>
      </c>
      <c r="L12" s="295">
        <v>0</v>
      </c>
      <c r="M12" s="295">
        <v>0</v>
      </c>
      <c r="N12" s="295">
        <v>0</v>
      </c>
      <c r="O12" s="295">
        <v>0</v>
      </c>
      <c r="P12" s="233">
        <f>SUM(L12:O12)</f>
        <v>0</v>
      </c>
      <c r="Q12" s="295">
        <v>0</v>
      </c>
      <c r="R12" s="295">
        <v>0</v>
      </c>
      <c r="S12" s="295">
        <v>0</v>
      </c>
      <c r="T12" s="295">
        <v>0</v>
      </c>
      <c r="U12" s="233">
        <f>SUM(Q12:T12)</f>
        <v>0</v>
      </c>
      <c r="V12" s="295">
        <v>0</v>
      </c>
      <c r="W12" s="295">
        <v>0</v>
      </c>
      <c r="X12" s="295">
        <v>0</v>
      </c>
      <c r="Y12" s="295">
        <v>0</v>
      </c>
      <c r="Z12" s="233">
        <f>SUM(V12:Y12)</f>
        <v>0</v>
      </c>
      <c r="AA12" s="295">
        <v>0</v>
      </c>
      <c r="AB12" s="295">
        <v>0</v>
      </c>
      <c r="AC12" s="295">
        <v>0</v>
      </c>
      <c r="AD12" s="295">
        <v>0</v>
      </c>
      <c r="AE12" s="233">
        <f>SUM(AA12:AD12)</f>
        <v>0</v>
      </c>
      <c r="AF12" s="1437"/>
      <c r="AG12" s="1437"/>
      <c r="AH12" s="295">
        <v>0</v>
      </c>
      <c r="AI12" s="295">
        <v>0</v>
      </c>
      <c r="AJ12" s="233">
        <f>SUM(AF12:AI12)</f>
        <v>0</v>
      </c>
      <c r="AK12" s="1437"/>
      <c r="AL12" s="1437"/>
      <c r="AM12" s="295">
        <v>0</v>
      </c>
      <c r="AN12" s="295">
        <v>0</v>
      </c>
      <c r="AO12" s="233">
        <f>SUM(AK12:AN12)</f>
        <v>0</v>
      </c>
      <c r="AP12" s="234"/>
      <c r="AQ12" s="233">
        <f>SUM(G12,Q12,L12,V12,AA12,AK12,AF12)</f>
        <v>0</v>
      </c>
      <c r="AR12" s="235" t="e">
        <f>AQ12/(AQ12+AS12)</f>
        <v>#DIV/0!</v>
      </c>
      <c r="AS12" s="233">
        <f>SUM(H12,R12,M12,W12,AB12,AL12,AG12)</f>
        <v>0</v>
      </c>
      <c r="AT12" s="235" t="e">
        <f>AS12/(AQ12+AS12)</f>
        <v>#DIV/0!</v>
      </c>
      <c r="AU12" s="233">
        <f>SUM(I12,N12,S12,X12,AC12,AM12,AH12)</f>
        <v>0</v>
      </c>
      <c r="AV12" s="235" t="e">
        <f>AU12/(AU12+AW12)</f>
        <v>#DIV/0!</v>
      </c>
      <c r="AW12" s="233">
        <f>SUM(J12,O12,T12,Y12,AD12,AN12,AI12)</f>
        <v>0</v>
      </c>
      <c r="AX12" s="235" t="e">
        <f>AW12/(AU12+AW12)</f>
        <v>#DIV/0!</v>
      </c>
      <c r="AY12" s="233">
        <f>SUM(AQ12,AS12,AU12,AW12)</f>
        <v>0</v>
      </c>
      <c r="AZ12" s="218"/>
    </row>
    <row r="13" spans="1:52" ht="15">
      <c r="A13" s="231"/>
      <c r="B13" s="232"/>
      <c r="C13" s="232"/>
      <c r="D13" s="232"/>
      <c r="E13" s="232"/>
      <c r="F13" s="241"/>
      <c r="G13" s="242"/>
      <c r="H13" s="242"/>
      <c r="I13" s="242"/>
      <c r="J13" s="242"/>
      <c r="K13" s="243"/>
      <c r="L13" s="242"/>
      <c r="M13" s="242"/>
      <c r="N13" s="242"/>
      <c r="O13" s="242"/>
      <c r="P13" s="243"/>
      <c r="Q13" s="242"/>
      <c r="R13" s="242"/>
      <c r="S13" s="242"/>
      <c r="T13" s="242"/>
      <c r="U13" s="243"/>
      <c r="V13" s="242"/>
      <c r="W13" s="242"/>
      <c r="X13" s="242"/>
      <c r="Y13" s="242"/>
      <c r="Z13" s="243"/>
      <c r="AA13" s="242"/>
      <c r="AB13" s="242"/>
      <c r="AC13" s="242"/>
      <c r="AD13" s="242"/>
      <c r="AE13" s="243"/>
      <c r="AF13" s="1438"/>
      <c r="AG13" s="1438"/>
      <c r="AH13" s="242"/>
      <c r="AI13" s="242"/>
      <c r="AJ13" s="243"/>
      <c r="AK13" s="1438"/>
      <c r="AL13" s="1438"/>
      <c r="AM13" s="242"/>
      <c r="AN13" s="242"/>
      <c r="AO13" s="243"/>
      <c r="AP13" s="244"/>
      <c r="AQ13" s="243"/>
      <c r="AR13" s="235"/>
      <c r="AS13" s="243"/>
      <c r="AT13" s="235"/>
      <c r="AU13" s="243"/>
      <c r="AV13" s="235"/>
      <c r="AW13" s="243"/>
      <c r="AX13" s="235"/>
      <c r="AY13" s="243"/>
      <c r="AZ13" s="218"/>
    </row>
    <row r="14" spans="1:52" ht="15">
      <c r="A14" s="231"/>
      <c r="B14" s="232"/>
      <c r="C14" s="232" t="s">
        <v>39</v>
      </c>
      <c r="D14" s="232" t="s">
        <v>105</v>
      </c>
      <c r="E14" s="232"/>
      <c r="F14" s="232"/>
      <c r="G14" s="295">
        <v>0</v>
      </c>
      <c r="H14" s="295">
        <v>0</v>
      </c>
      <c r="I14" s="295">
        <v>0</v>
      </c>
      <c r="J14" s="295">
        <v>0</v>
      </c>
      <c r="K14" s="233">
        <f>SUM(G14:J14)</f>
        <v>0</v>
      </c>
      <c r="L14" s="295">
        <v>0</v>
      </c>
      <c r="M14" s="295">
        <v>0</v>
      </c>
      <c r="N14" s="295">
        <v>0</v>
      </c>
      <c r="O14" s="295">
        <v>0</v>
      </c>
      <c r="P14" s="233">
        <f>SUM(L14:O14)</f>
        <v>0</v>
      </c>
      <c r="Q14" s="295">
        <v>0</v>
      </c>
      <c r="R14" s="295">
        <v>0</v>
      </c>
      <c r="S14" s="295">
        <v>0</v>
      </c>
      <c r="T14" s="295">
        <v>0</v>
      </c>
      <c r="U14" s="233">
        <f>SUM(Q14:T14)</f>
        <v>0</v>
      </c>
      <c r="V14" s="295">
        <v>0</v>
      </c>
      <c r="W14" s="295">
        <v>0</v>
      </c>
      <c r="X14" s="295">
        <v>0</v>
      </c>
      <c r="Y14" s="295">
        <v>0</v>
      </c>
      <c r="Z14" s="233">
        <f>SUM(V14:Y14)</f>
        <v>0</v>
      </c>
      <c r="AA14" s="295">
        <v>0</v>
      </c>
      <c r="AB14" s="295">
        <v>0</v>
      </c>
      <c r="AC14" s="295">
        <v>0</v>
      </c>
      <c r="AD14" s="295">
        <v>0</v>
      </c>
      <c r="AE14" s="233">
        <f>SUM(AA14:AD14)</f>
        <v>0</v>
      </c>
      <c r="AF14" s="1437"/>
      <c r="AG14" s="1437"/>
      <c r="AH14" s="295">
        <v>0</v>
      </c>
      <c r="AI14" s="295">
        <v>0</v>
      </c>
      <c r="AJ14" s="233">
        <f>SUM(AF14:AI14)</f>
        <v>0</v>
      </c>
      <c r="AK14" s="1437"/>
      <c r="AL14" s="1437"/>
      <c r="AM14" s="295">
        <v>0</v>
      </c>
      <c r="AN14" s="295">
        <v>0</v>
      </c>
      <c r="AO14" s="233">
        <f>SUM(AK14:AN14)</f>
        <v>0</v>
      </c>
      <c r="AP14" s="234"/>
      <c r="AQ14" s="233">
        <f>SUM(G14,Q14,L14,V14,AA14,AK14,AF14)</f>
        <v>0</v>
      </c>
      <c r="AR14" s="235" t="e">
        <f>AQ14/(AQ14+AS14)</f>
        <v>#DIV/0!</v>
      </c>
      <c r="AS14" s="233">
        <f>SUM(H14,R14,M14,W14,AB14,AL14,AG14)</f>
        <v>0</v>
      </c>
      <c r="AT14" s="235" t="e">
        <f>AS14/(AQ14+AS14)</f>
        <v>#DIV/0!</v>
      </c>
      <c r="AU14" s="233">
        <f>SUM(I14,N14,S14,X14,AC14,AM14,AH14)</f>
        <v>0</v>
      </c>
      <c r="AV14" s="235" t="e">
        <f>AU14/(AU14+AW14)</f>
        <v>#DIV/0!</v>
      </c>
      <c r="AW14" s="233">
        <f>SUM(J14,O14,T14,Y14,AD14,AN14,AI14)</f>
        <v>0</v>
      </c>
      <c r="AX14" s="235" t="e">
        <f>AW14/(AU14+AW14)</f>
        <v>#DIV/0!</v>
      </c>
      <c r="AY14" s="233">
        <f>SUM(AQ14,AS14,AU14,AW14)</f>
        <v>0</v>
      </c>
      <c r="AZ14" s="56"/>
    </row>
    <row r="15" spans="1:52" ht="15">
      <c r="A15" s="231"/>
      <c r="B15" s="232"/>
      <c r="C15" s="232"/>
      <c r="D15" s="232"/>
      <c r="E15" s="232"/>
      <c r="F15" s="232"/>
      <c r="G15" s="242"/>
      <c r="H15" s="242"/>
      <c r="I15" s="242"/>
      <c r="J15" s="242"/>
      <c r="K15" s="239"/>
      <c r="L15" s="242"/>
      <c r="M15" s="242"/>
      <c r="N15" s="242"/>
      <c r="O15" s="242"/>
      <c r="P15" s="239"/>
      <c r="Q15" s="242"/>
      <c r="R15" s="242"/>
      <c r="S15" s="242"/>
      <c r="T15" s="242"/>
      <c r="U15" s="239"/>
      <c r="V15" s="242"/>
      <c r="W15" s="242"/>
      <c r="X15" s="242"/>
      <c r="Y15" s="242"/>
      <c r="Z15" s="239"/>
      <c r="AA15" s="242"/>
      <c r="AB15" s="242"/>
      <c r="AC15" s="242"/>
      <c r="AD15" s="242"/>
      <c r="AE15" s="239"/>
      <c r="AF15" s="1438"/>
      <c r="AG15" s="1438"/>
      <c r="AH15" s="242"/>
      <c r="AI15" s="242"/>
      <c r="AJ15" s="239"/>
      <c r="AK15" s="1438"/>
      <c r="AL15" s="1438"/>
      <c r="AM15" s="242"/>
      <c r="AN15" s="242"/>
      <c r="AO15" s="239"/>
      <c r="AP15" s="229"/>
      <c r="AQ15" s="239"/>
      <c r="AR15" s="240"/>
      <c r="AS15" s="239"/>
      <c r="AT15" s="240"/>
      <c r="AU15" s="239"/>
      <c r="AV15" s="240"/>
      <c r="AW15" s="239"/>
      <c r="AX15" s="240"/>
      <c r="AY15" s="239"/>
      <c r="AZ15" s="56"/>
    </row>
    <row r="16" spans="1:52" ht="15">
      <c r="A16" s="231"/>
      <c r="B16" s="232"/>
      <c r="C16" s="232" t="s">
        <v>41</v>
      </c>
      <c r="D16" s="232" t="s">
        <v>104</v>
      </c>
      <c r="E16" s="241"/>
      <c r="F16" s="241"/>
      <c r="G16" s="295">
        <v>0</v>
      </c>
      <c r="H16" s="295">
        <v>0</v>
      </c>
      <c r="I16" s="295">
        <v>0</v>
      </c>
      <c r="J16" s="295">
        <v>0</v>
      </c>
      <c r="K16" s="233">
        <f>SUM(G16:J16)</f>
        <v>0</v>
      </c>
      <c r="L16" s="295">
        <v>0</v>
      </c>
      <c r="M16" s="295">
        <v>0</v>
      </c>
      <c r="N16" s="295">
        <v>0</v>
      </c>
      <c r="O16" s="295">
        <v>0</v>
      </c>
      <c r="P16" s="233">
        <f>SUM(L16:O16)</f>
        <v>0</v>
      </c>
      <c r="Q16" s="295">
        <v>0</v>
      </c>
      <c r="R16" s="295">
        <v>0</v>
      </c>
      <c r="S16" s="295">
        <v>0</v>
      </c>
      <c r="T16" s="295">
        <v>0</v>
      </c>
      <c r="U16" s="233">
        <f>SUM(Q16:T16)</f>
        <v>0</v>
      </c>
      <c r="V16" s="295">
        <v>0</v>
      </c>
      <c r="W16" s="295">
        <v>0</v>
      </c>
      <c r="X16" s="295">
        <v>0</v>
      </c>
      <c r="Y16" s="295">
        <v>0</v>
      </c>
      <c r="Z16" s="233">
        <f>SUM(V16:Y16)</f>
        <v>0</v>
      </c>
      <c r="AA16" s="295">
        <v>0</v>
      </c>
      <c r="AB16" s="295">
        <v>0</v>
      </c>
      <c r="AC16" s="295">
        <v>0</v>
      </c>
      <c r="AD16" s="295">
        <v>0</v>
      </c>
      <c r="AE16" s="233">
        <f>SUM(AA16:AD16)</f>
        <v>0</v>
      </c>
      <c r="AF16" s="1437"/>
      <c r="AG16" s="1437"/>
      <c r="AH16" s="295">
        <v>0</v>
      </c>
      <c r="AI16" s="295">
        <v>0</v>
      </c>
      <c r="AJ16" s="233">
        <f>SUM(AF16:AI16)</f>
        <v>0</v>
      </c>
      <c r="AK16" s="1437"/>
      <c r="AL16" s="1437"/>
      <c r="AM16" s="295">
        <v>0</v>
      </c>
      <c r="AN16" s="295">
        <v>0</v>
      </c>
      <c r="AO16" s="233">
        <f>SUM(AK16:AN16)</f>
        <v>0</v>
      </c>
      <c r="AP16" s="234"/>
      <c r="AQ16" s="233">
        <f>SUM(G16,Q16,L16,V16,AA16,AK16,AF16)</f>
        <v>0</v>
      </c>
      <c r="AR16" s="235" t="e">
        <f>AQ16/(AQ16+AS16)</f>
        <v>#DIV/0!</v>
      </c>
      <c r="AS16" s="233">
        <f>SUM(H16,R16,M16,W16,AB16,AL16,AG16)</f>
        <v>0</v>
      </c>
      <c r="AT16" s="235" t="e">
        <f>AS16/(AQ16+AS16)</f>
        <v>#DIV/0!</v>
      </c>
      <c r="AU16" s="233">
        <f>SUM(I16,N16,S16,X16,AC16,AM16,AH16)</f>
        <v>0</v>
      </c>
      <c r="AV16" s="235" t="e">
        <f>AU16/(AU16+AW16)</f>
        <v>#DIV/0!</v>
      </c>
      <c r="AW16" s="233">
        <f>SUM(J16,O16,T16,Y16,AD16,AN16,AI16)</f>
        <v>0</v>
      </c>
      <c r="AX16" s="235" t="e">
        <f>AW16/(AU16+AW16)</f>
        <v>#DIV/0!</v>
      </c>
      <c r="AY16" s="233">
        <f>SUM(AQ16,AS16,AU16,AW16)</f>
        <v>0</v>
      </c>
      <c r="AZ16" s="56"/>
    </row>
    <row r="17" spans="1:52" ht="15">
      <c r="A17" s="231"/>
      <c r="B17" s="232"/>
      <c r="C17" s="232"/>
      <c r="D17" s="232"/>
      <c r="E17" s="241"/>
      <c r="F17" s="241"/>
      <c r="G17" s="242"/>
      <c r="H17" s="242"/>
      <c r="I17" s="242"/>
      <c r="J17" s="242"/>
      <c r="K17" s="243"/>
      <c r="L17" s="242"/>
      <c r="M17" s="242"/>
      <c r="N17" s="242"/>
      <c r="O17" s="242"/>
      <c r="P17" s="243"/>
      <c r="Q17" s="242"/>
      <c r="R17" s="242"/>
      <c r="S17" s="242"/>
      <c r="T17" s="242"/>
      <c r="U17" s="243"/>
      <c r="V17" s="242"/>
      <c r="W17" s="242"/>
      <c r="X17" s="242"/>
      <c r="Y17" s="242"/>
      <c r="Z17" s="243"/>
      <c r="AA17" s="242"/>
      <c r="AB17" s="242"/>
      <c r="AC17" s="242"/>
      <c r="AD17" s="242"/>
      <c r="AE17" s="243"/>
      <c r="AF17" s="1438"/>
      <c r="AG17" s="1438"/>
      <c r="AH17" s="242"/>
      <c r="AI17" s="242"/>
      <c r="AJ17" s="243"/>
      <c r="AK17" s="1438"/>
      <c r="AL17" s="1438"/>
      <c r="AM17" s="242"/>
      <c r="AN17" s="242"/>
      <c r="AO17" s="243"/>
      <c r="AP17" s="244"/>
      <c r="AQ17" s="243"/>
      <c r="AR17" s="235"/>
      <c r="AS17" s="243"/>
      <c r="AT17" s="235"/>
      <c r="AU17" s="243"/>
      <c r="AV17" s="235"/>
      <c r="AW17" s="243"/>
      <c r="AX17" s="235"/>
      <c r="AY17" s="243"/>
      <c r="AZ17" s="56"/>
    </row>
    <row r="18" spans="1:52" ht="15">
      <c r="A18" s="231"/>
      <c r="B18" s="232"/>
      <c r="C18" s="232"/>
      <c r="D18" s="232"/>
      <c r="E18" s="241"/>
      <c r="F18" s="241"/>
      <c r="G18" s="242"/>
      <c r="H18" s="242"/>
      <c r="I18" s="242"/>
      <c r="J18" s="242"/>
      <c r="K18" s="243"/>
      <c r="L18" s="242"/>
      <c r="M18" s="242"/>
      <c r="N18" s="242"/>
      <c r="O18" s="242"/>
      <c r="P18" s="243"/>
      <c r="Q18" s="242"/>
      <c r="R18" s="242"/>
      <c r="S18" s="242"/>
      <c r="T18" s="242"/>
      <c r="U18" s="243"/>
      <c r="V18" s="242"/>
      <c r="W18" s="242"/>
      <c r="X18" s="242"/>
      <c r="Y18" s="242"/>
      <c r="Z18" s="243"/>
      <c r="AA18" s="242"/>
      <c r="AB18" s="242"/>
      <c r="AC18" s="242"/>
      <c r="AD18" s="242"/>
      <c r="AE18" s="243"/>
      <c r="AF18" s="1438"/>
      <c r="AG18" s="1438"/>
      <c r="AH18" s="242"/>
      <c r="AI18" s="242"/>
      <c r="AJ18" s="243"/>
      <c r="AK18" s="1438"/>
      <c r="AL18" s="1438"/>
      <c r="AM18" s="242"/>
      <c r="AN18" s="242"/>
      <c r="AO18" s="243"/>
      <c r="AP18" s="244"/>
      <c r="AQ18" s="243"/>
      <c r="AR18" s="235"/>
      <c r="AS18" s="243"/>
      <c r="AT18" s="235"/>
      <c r="AU18" s="243"/>
      <c r="AV18" s="235"/>
      <c r="AW18" s="243"/>
      <c r="AX18" s="235"/>
      <c r="AY18" s="243"/>
      <c r="AZ18" s="56"/>
    </row>
    <row r="19" spans="1:52" ht="15">
      <c r="A19" s="231"/>
      <c r="B19" s="232" t="s">
        <v>46</v>
      </c>
      <c r="C19" s="232" t="s">
        <v>91</v>
      </c>
      <c r="D19" s="232"/>
      <c r="E19" s="232"/>
      <c r="F19" s="232"/>
      <c r="G19" s="233">
        <f>SUM(G21:G28)</f>
        <v>0</v>
      </c>
      <c r="H19" s="233">
        <f>SUM(H21:H28)</f>
        <v>0</v>
      </c>
      <c r="I19" s="233">
        <f>SUM(I21:I28)</f>
        <v>0</v>
      </c>
      <c r="J19" s="233">
        <f>SUM(J21:J28)</f>
        <v>0</v>
      </c>
      <c r="K19" s="233">
        <f>SUM(G19:J19)</f>
        <v>0</v>
      </c>
      <c r="L19" s="233">
        <f>SUM(L21:L28)</f>
        <v>0</v>
      </c>
      <c r="M19" s="233">
        <f>SUM(M21:M28)</f>
        <v>0</v>
      </c>
      <c r="N19" s="233">
        <f>SUM(N21:N28)</f>
        <v>0</v>
      </c>
      <c r="O19" s="233">
        <f>SUM(O21:O28)</f>
        <v>0</v>
      </c>
      <c r="P19" s="233">
        <f>SUM(L19:O19)</f>
        <v>0</v>
      </c>
      <c r="Q19" s="233">
        <f>SUM(Q21:Q28)</f>
        <v>0</v>
      </c>
      <c r="R19" s="233">
        <f>SUM(R21:R28)</f>
        <v>0</v>
      </c>
      <c r="S19" s="233">
        <f>SUM(S21:S28)</f>
        <v>0</v>
      </c>
      <c r="T19" s="233">
        <f>SUM(T21:T28)</f>
        <v>0</v>
      </c>
      <c r="U19" s="233">
        <f>SUM(Q19:T19)</f>
        <v>0</v>
      </c>
      <c r="V19" s="233">
        <f>SUM(V21:V28)</f>
        <v>0</v>
      </c>
      <c r="W19" s="233">
        <f>SUM(W21:W28)</f>
        <v>0</v>
      </c>
      <c r="X19" s="233">
        <f>SUM(X21:X28)</f>
        <v>0</v>
      </c>
      <c r="Y19" s="233">
        <f>SUM(Y21:Y28)</f>
        <v>0</v>
      </c>
      <c r="Z19" s="233">
        <f>SUM(V19:Y19)</f>
        <v>0</v>
      </c>
      <c r="AA19" s="233">
        <f>SUM(AA21:AA28)</f>
        <v>0</v>
      </c>
      <c r="AB19" s="233">
        <f>SUM(AB21:AB28)</f>
        <v>0</v>
      </c>
      <c r="AC19" s="233">
        <f>SUM(AC21:AC28)</f>
        <v>0</v>
      </c>
      <c r="AD19" s="233">
        <f>SUM(AD21:AD28)</f>
        <v>0</v>
      </c>
      <c r="AE19" s="233">
        <f>SUM(AA19:AD19)</f>
        <v>0</v>
      </c>
      <c r="AF19" s="1434"/>
      <c r="AG19" s="1434"/>
      <c r="AH19" s="233">
        <f>SUM(AH21:AH28)</f>
        <v>0</v>
      </c>
      <c r="AI19" s="233">
        <f>SUM(AI21:AI28)</f>
        <v>0</v>
      </c>
      <c r="AJ19" s="233">
        <f>SUM(AF19:AI19)</f>
        <v>0</v>
      </c>
      <c r="AK19" s="1434"/>
      <c r="AL19" s="1434"/>
      <c r="AM19" s="233">
        <f>SUM(AM21:AM28)</f>
        <v>0</v>
      </c>
      <c r="AN19" s="233">
        <f>SUM(AN21:AN28)</f>
        <v>0</v>
      </c>
      <c r="AO19" s="233">
        <f>SUM(AK19:AN19)</f>
        <v>0</v>
      </c>
      <c r="AP19" s="234"/>
      <c r="AQ19" s="233">
        <f>SUM(AQ21:AQ28)</f>
        <v>0</v>
      </c>
      <c r="AR19" s="235" t="e">
        <f>AQ19/(AQ19+AS19)</f>
        <v>#DIV/0!</v>
      </c>
      <c r="AS19" s="233">
        <f>SUM(AS21:AS28)</f>
        <v>0</v>
      </c>
      <c r="AT19" s="235" t="e">
        <f>AS19/(AQ19+AS19)</f>
        <v>#DIV/0!</v>
      </c>
      <c r="AU19" s="233">
        <f>SUM(AU21:AU28)</f>
        <v>0</v>
      </c>
      <c r="AV19" s="235" t="e">
        <f>AU19/(AU19+AW19)</f>
        <v>#DIV/0!</v>
      </c>
      <c r="AW19" s="233">
        <f>SUM(AW21:AW28)</f>
        <v>0</v>
      </c>
      <c r="AX19" s="235" t="e">
        <f>AW19/(AU19+AW19)</f>
        <v>#DIV/0!</v>
      </c>
      <c r="AY19" s="233">
        <f>SUM(AY21:AY28)</f>
        <v>0</v>
      </c>
      <c r="AZ19" s="56"/>
    </row>
    <row r="20" spans="1:52" ht="15">
      <c r="A20" s="231"/>
      <c r="B20" s="232"/>
      <c r="C20" s="232"/>
      <c r="D20" s="232"/>
      <c r="E20" s="232"/>
      <c r="F20" s="232"/>
      <c r="G20" s="238"/>
      <c r="H20" s="238"/>
      <c r="I20" s="238"/>
      <c r="J20" s="238"/>
      <c r="K20" s="239"/>
      <c r="L20" s="238"/>
      <c r="M20" s="238"/>
      <c r="N20" s="238"/>
      <c r="O20" s="238"/>
      <c r="P20" s="239"/>
      <c r="Q20" s="238"/>
      <c r="R20" s="238"/>
      <c r="S20" s="238"/>
      <c r="T20" s="238"/>
      <c r="U20" s="239"/>
      <c r="V20" s="238"/>
      <c r="W20" s="238"/>
      <c r="X20" s="238"/>
      <c r="Y20" s="238"/>
      <c r="Z20" s="239"/>
      <c r="AA20" s="238"/>
      <c r="AB20" s="238"/>
      <c r="AC20" s="238"/>
      <c r="AD20" s="238"/>
      <c r="AE20" s="239"/>
      <c r="AF20" s="1436"/>
      <c r="AG20" s="1436"/>
      <c r="AH20" s="238"/>
      <c r="AI20" s="238"/>
      <c r="AJ20" s="239"/>
      <c r="AK20" s="1436"/>
      <c r="AL20" s="1436"/>
      <c r="AM20" s="238"/>
      <c r="AN20" s="238"/>
      <c r="AO20" s="239"/>
      <c r="AP20" s="229"/>
      <c r="AQ20" s="239"/>
      <c r="AR20" s="240"/>
      <c r="AS20" s="239"/>
      <c r="AT20" s="240"/>
      <c r="AU20" s="239"/>
      <c r="AV20" s="240"/>
      <c r="AW20" s="239"/>
      <c r="AX20" s="240"/>
      <c r="AY20" s="239"/>
      <c r="AZ20" s="56"/>
    </row>
    <row r="21" spans="1:52" ht="15">
      <c r="A21" s="231"/>
      <c r="B21" s="232"/>
      <c r="C21" s="232"/>
      <c r="D21" s="232" t="s">
        <v>71</v>
      </c>
      <c r="E21" s="232"/>
      <c r="F21" s="232"/>
      <c r="G21" s="295">
        <v>0</v>
      </c>
      <c r="H21" s="295">
        <v>0</v>
      </c>
      <c r="I21" s="295">
        <v>0</v>
      </c>
      <c r="J21" s="295">
        <v>0</v>
      </c>
      <c r="K21" s="233">
        <f aca="true" t="shared" si="0" ref="K21:K28">SUM(G21:J21)</f>
        <v>0</v>
      </c>
      <c r="L21" s="295">
        <v>0</v>
      </c>
      <c r="M21" s="295">
        <v>0</v>
      </c>
      <c r="N21" s="295">
        <v>0</v>
      </c>
      <c r="O21" s="295">
        <v>0</v>
      </c>
      <c r="P21" s="233">
        <f aca="true" t="shared" si="1" ref="P21:P28">SUM(L21:O21)</f>
        <v>0</v>
      </c>
      <c r="Q21" s="295">
        <v>0</v>
      </c>
      <c r="R21" s="295">
        <v>0</v>
      </c>
      <c r="S21" s="295">
        <v>0</v>
      </c>
      <c r="T21" s="295">
        <v>0</v>
      </c>
      <c r="U21" s="233">
        <f aca="true" t="shared" si="2" ref="U21:U28">SUM(Q21:T21)</f>
        <v>0</v>
      </c>
      <c r="V21" s="295">
        <v>0</v>
      </c>
      <c r="W21" s="295">
        <v>0</v>
      </c>
      <c r="X21" s="295">
        <v>0</v>
      </c>
      <c r="Y21" s="295">
        <v>0</v>
      </c>
      <c r="Z21" s="233">
        <f aca="true" t="shared" si="3" ref="Z21:Z28">SUM(V21:Y21)</f>
        <v>0</v>
      </c>
      <c r="AA21" s="295">
        <v>0</v>
      </c>
      <c r="AB21" s="295">
        <v>0</v>
      </c>
      <c r="AC21" s="295">
        <v>0</v>
      </c>
      <c r="AD21" s="295">
        <v>0</v>
      </c>
      <c r="AE21" s="233">
        <f aca="true" t="shared" si="4" ref="AE21:AE28">SUM(AA21:AD21)</f>
        <v>0</v>
      </c>
      <c r="AF21" s="1437"/>
      <c r="AG21" s="1437"/>
      <c r="AH21" s="295">
        <v>0</v>
      </c>
      <c r="AI21" s="295">
        <v>0</v>
      </c>
      <c r="AJ21" s="233">
        <f aca="true" t="shared" si="5" ref="AJ21:AJ28">SUM(AF21:AI21)</f>
        <v>0</v>
      </c>
      <c r="AK21" s="1437"/>
      <c r="AL21" s="1437"/>
      <c r="AM21" s="295">
        <v>0</v>
      </c>
      <c r="AN21" s="295">
        <v>0</v>
      </c>
      <c r="AO21" s="233">
        <f>SUM(AK21:AN21)</f>
        <v>0</v>
      </c>
      <c r="AP21" s="234"/>
      <c r="AQ21" s="233">
        <f aca="true" t="shared" si="6" ref="AQ21:AQ28">SUM(G21,Q21,L21,V21,AA21,AK21,AF21)</f>
        <v>0</v>
      </c>
      <c r="AR21" s="235" t="e">
        <f aca="true" t="shared" si="7" ref="AR21:AR28">AQ21/(AQ21+AS21)</f>
        <v>#DIV/0!</v>
      </c>
      <c r="AS21" s="233">
        <f aca="true" t="shared" si="8" ref="AS21:AS28">SUM(H21,R21,M21,W21,AB21,AL21,AG21)</f>
        <v>0</v>
      </c>
      <c r="AT21" s="235" t="e">
        <f aca="true" t="shared" si="9" ref="AT21:AT28">AS21/(AQ21+AS21)</f>
        <v>#DIV/0!</v>
      </c>
      <c r="AU21" s="233">
        <f aca="true" t="shared" si="10" ref="AU21:AU28">SUM(I21,N21,S21,X21,AC21,AM21,AH21)</f>
        <v>0</v>
      </c>
      <c r="AV21" s="235" t="e">
        <f aca="true" t="shared" si="11" ref="AV21:AV28">AU21/(AU21+AW21)</f>
        <v>#DIV/0!</v>
      </c>
      <c r="AW21" s="233">
        <f aca="true" t="shared" si="12" ref="AW21:AW28">SUM(J21,O21,T21,Y21,AD21,AN21,AI21)</f>
        <v>0</v>
      </c>
      <c r="AX21" s="235" t="e">
        <f aca="true" t="shared" si="13" ref="AX21:AX28">AW21/(AU21+AW21)</f>
        <v>#DIV/0!</v>
      </c>
      <c r="AY21" s="233">
        <f aca="true" t="shared" si="14" ref="AY21:AY28">SUM(AQ21,AS21,AU21,AW21)</f>
        <v>0</v>
      </c>
      <c r="AZ21" s="56"/>
    </row>
    <row r="22" spans="1:52" ht="15">
      <c r="A22" s="231"/>
      <c r="B22" s="232"/>
      <c r="C22" s="232"/>
      <c r="D22" s="232" t="s">
        <v>72</v>
      </c>
      <c r="E22" s="241"/>
      <c r="F22" s="241"/>
      <c r="G22" s="295">
        <v>0</v>
      </c>
      <c r="H22" s="295">
        <v>0</v>
      </c>
      <c r="I22" s="295">
        <v>0</v>
      </c>
      <c r="J22" s="295">
        <v>0</v>
      </c>
      <c r="K22" s="233">
        <f t="shared" si="0"/>
        <v>0</v>
      </c>
      <c r="L22" s="295">
        <v>0</v>
      </c>
      <c r="M22" s="295">
        <v>0</v>
      </c>
      <c r="N22" s="295">
        <v>0</v>
      </c>
      <c r="O22" s="295">
        <v>0</v>
      </c>
      <c r="P22" s="233">
        <f t="shared" si="1"/>
        <v>0</v>
      </c>
      <c r="Q22" s="295">
        <v>0</v>
      </c>
      <c r="R22" s="295">
        <v>0</v>
      </c>
      <c r="S22" s="295">
        <v>0</v>
      </c>
      <c r="T22" s="295">
        <v>0</v>
      </c>
      <c r="U22" s="233">
        <f t="shared" si="2"/>
        <v>0</v>
      </c>
      <c r="V22" s="295">
        <v>0</v>
      </c>
      <c r="W22" s="295">
        <v>0</v>
      </c>
      <c r="X22" s="295">
        <v>0</v>
      </c>
      <c r="Y22" s="295">
        <v>0</v>
      </c>
      <c r="Z22" s="233">
        <f t="shared" si="3"/>
        <v>0</v>
      </c>
      <c r="AA22" s="295">
        <v>0</v>
      </c>
      <c r="AB22" s="295">
        <v>0</v>
      </c>
      <c r="AC22" s="295">
        <v>0</v>
      </c>
      <c r="AD22" s="295">
        <v>0</v>
      </c>
      <c r="AE22" s="233">
        <f t="shared" si="4"/>
        <v>0</v>
      </c>
      <c r="AF22" s="1437"/>
      <c r="AG22" s="1437"/>
      <c r="AH22" s="295">
        <v>0</v>
      </c>
      <c r="AI22" s="295">
        <v>0</v>
      </c>
      <c r="AJ22" s="233">
        <f t="shared" si="5"/>
        <v>0</v>
      </c>
      <c r="AK22" s="1437"/>
      <c r="AL22" s="1437"/>
      <c r="AM22" s="295">
        <v>0</v>
      </c>
      <c r="AN22" s="295">
        <v>0</v>
      </c>
      <c r="AO22" s="233">
        <f aca="true" t="shared" si="15" ref="AO22:AO28">SUM(AK22:AN22)</f>
        <v>0</v>
      </c>
      <c r="AP22" s="234"/>
      <c r="AQ22" s="233">
        <f t="shared" si="6"/>
        <v>0</v>
      </c>
      <c r="AR22" s="235" t="e">
        <f t="shared" si="7"/>
        <v>#DIV/0!</v>
      </c>
      <c r="AS22" s="233">
        <f t="shared" si="8"/>
        <v>0</v>
      </c>
      <c r="AT22" s="235" t="e">
        <f t="shared" si="9"/>
        <v>#DIV/0!</v>
      </c>
      <c r="AU22" s="233">
        <f t="shared" si="10"/>
        <v>0</v>
      </c>
      <c r="AV22" s="235" t="e">
        <f t="shared" si="11"/>
        <v>#DIV/0!</v>
      </c>
      <c r="AW22" s="233">
        <f t="shared" si="12"/>
        <v>0</v>
      </c>
      <c r="AX22" s="235" t="e">
        <f t="shared" si="13"/>
        <v>#DIV/0!</v>
      </c>
      <c r="AY22" s="233">
        <f t="shared" si="14"/>
        <v>0</v>
      </c>
      <c r="AZ22" s="56"/>
    </row>
    <row r="23" spans="1:52" ht="15">
      <c r="A23" s="231"/>
      <c r="B23" s="232"/>
      <c r="C23" s="232"/>
      <c r="D23" s="232" t="s">
        <v>92</v>
      </c>
      <c r="E23" s="241"/>
      <c r="F23" s="241"/>
      <c r="G23" s="295">
        <v>0</v>
      </c>
      <c r="H23" s="295">
        <v>0</v>
      </c>
      <c r="I23" s="295">
        <v>0</v>
      </c>
      <c r="J23" s="295">
        <v>0</v>
      </c>
      <c r="K23" s="233">
        <f t="shared" si="0"/>
        <v>0</v>
      </c>
      <c r="L23" s="295">
        <v>0</v>
      </c>
      <c r="M23" s="295">
        <v>0</v>
      </c>
      <c r="N23" s="295">
        <v>0</v>
      </c>
      <c r="O23" s="295">
        <v>0</v>
      </c>
      <c r="P23" s="233">
        <f t="shared" si="1"/>
        <v>0</v>
      </c>
      <c r="Q23" s="295">
        <v>0</v>
      </c>
      <c r="R23" s="295">
        <v>0</v>
      </c>
      <c r="S23" s="295">
        <v>0</v>
      </c>
      <c r="T23" s="295">
        <v>0</v>
      </c>
      <c r="U23" s="233">
        <f t="shared" si="2"/>
        <v>0</v>
      </c>
      <c r="V23" s="295">
        <v>0</v>
      </c>
      <c r="W23" s="295">
        <v>0</v>
      </c>
      <c r="X23" s="295">
        <v>0</v>
      </c>
      <c r="Y23" s="295">
        <v>0</v>
      </c>
      <c r="Z23" s="233">
        <f t="shared" si="3"/>
        <v>0</v>
      </c>
      <c r="AA23" s="295">
        <v>0</v>
      </c>
      <c r="AB23" s="295">
        <v>0</v>
      </c>
      <c r="AC23" s="295">
        <v>0</v>
      </c>
      <c r="AD23" s="295">
        <v>0</v>
      </c>
      <c r="AE23" s="233">
        <f t="shared" si="4"/>
        <v>0</v>
      </c>
      <c r="AF23" s="1437"/>
      <c r="AG23" s="1437"/>
      <c r="AH23" s="295">
        <v>0</v>
      </c>
      <c r="AI23" s="295">
        <v>0</v>
      </c>
      <c r="AJ23" s="233">
        <f t="shared" si="5"/>
        <v>0</v>
      </c>
      <c r="AK23" s="1437"/>
      <c r="AL23" s="1437"/>
      <c r="AM23" s="295">
        <v>0</v>
      </c>
      <c r="AN23" s="295">
        <v>0</v>
      </c>
      <c r="AO23" s="233">
        <f t="shared" si="15"/>
        <v>0</v>
      </c>
      <c r="AP23" s="234"/>
      <c r="AQ23" s="233">
        <f t="shared" si="6"/>
        <v>0</v>
      </c>
      <c r="AR23" s="235" t="e">
        <f t="shared" si="7"/>
        <v>#DIV/0!</v>
      </c>
      <c r="AS23" s="233">
        <f t="shared" si="8"/>
        <v>0</v>
      </c>
      <c r="AT23" s="235" t="e">
        <f t="shared" si="9"/>
        <v>#DIV/0!</v>
      </c>
      <c r="AU23" s="233">
        <f t="shared" si="10"/>
        <v>0</v>
      </c>
      <c r="AV23" s="235" t="e">
        <f t="shared" si="11"/>
        <v>#DIV/0!</v>
      </c>
      <c r="AW23" s="233">
        <f t="shared" si="12"/>
        <v>0</v>
      </c>
      <c r="AX23" s="235" t="e">
        <f t="shared" si="13"/>
        <v>#DIV/0!</v>
      </c>
      <c r="AY23" s="233">
        <f t="shared" si="14"/>
        <v>0</v>
      </c>
      <c r="AZ23" s="56"/>
    </row>
    <row r="24" spans="1:52" ht="15">
      <c r="A24" s="231"/>
      <c r="B24" s="232"/>
      <c r="C24" s="232"/>
      <c r="D24" s="232" t="s">
        <v>74</v>
      </c>
      <c r="E24" s="232"/>
      <c r="F24" s="232"/>
      <c r="G24" s="295">
        <v>0</v>
      </c>
      <c r="H24" s="295">
        <v>0</v>
      </c>
      <c r="I24" s="295">
        <v>0</v>
      </c>
      <c r="J24" s="295">
        <v>0</v>
      </c>
      <c r="K24" s="233">
        <f t="shared" si="0"/>
        <v>0</v>
      </c>
      <c r="L24" s="295">
        <v>0</v>
      </c>
      <c r="M24" s="295">
        <v>0</v>
      </c>
      <c r="N24" s="295">
        <v>0</v>
      </c>
      <c r="O24" s="295">
        <v>0</v>
      </c>
      <c r="P24" s="233">
        <f t="shared" si="1"/>
        <v>0</v>
      </c>
      <c r="Q24" s="295">
        <v>0</v>
      </c>
      <c r="R24" s="295">
        <v>0</v>
      </c>
      <c r="S24" s="295">
        <v>0</v>
      </c>
      <c r="T24" s="295">
        <v>0</v>
      </c>
      <c r="U24" s="233">
        <f t="shared" si="2"/>
        <v>0</v>
      </c>
      <c r="V24" s="295">
        <v>0</v>
      </c>
      <c r="W24" s="295">
        <v>0</v>
      </c>
      <c r="X24" s="295">
        <v>0</v>
      </c>
      <c r="Y24" s="295">
        <v>0</v>
      </c>
      <c r="Z24" s="233">
        <f t="shared" si="3"/>
        <v>0</v>
      </c>
      <c r="AA24" s="295">
        <v>0</v>
      </c>
      <c r="AB24" s="295">
        <v>0</v>
      </c>
      <c r="AC24" s="295">
        <v>0</v>
      </c>
      <c r="AD24" s="295">
        <v>0</v>
      </c>
      <c r="AE24" s="233">
        <f t="shared" si="4"/>
        <v>0</v>
      </c>
      <c r="AF24" s="1437"/>
      <c r="AG24" s="1437"/>
      <c r="AH24" s="295">
        <v>0</v>
      </c>
      <c r="AI24" s="295">
        <v>0</v>
      </c>
      <c r="AJ24" s="233">
        <f t="shared" si="5"/>
        <v>0</v>
      </c>
      <c r="AK24" s="1437"/>
      <c r="AL24" s="1437"/>
      <c r="AM24" s="295">
        <v>0</v>
      </c>
      <c r="AN24" s="295">
        <v>0</v>
      </c>
      <c r="AO24" s="233">
        <f t="shared" si="15"/>
        <v>0</v>
      </c>
      <c r="AP24" s="234"/>
      <c r="AQ24" s="233">
        <f t="shared" si="6"/>
        <v>0</v>
      </c>
      <c r="AR24" s="235" t="e">
        <f t="shared" si="7"/>
        <v>#DIV/0!</v>
      </c>
      <c r="AS24" s="233">
        <f t="shared" si="8"/>
        <v>0</v>
      </c>
      <c r="AT24" s="235" t="e">
        <f t="shared" si="9"/>
        <v>#DIV/0!</v>
      </c>
      <c r="AU24" s="233">
        <f t="shared" si="10"/>
        <v>0</v>
      </c>
      <c r="AV24" s="235" t="e">
        <f t="shared" si="11"/>
        <v>#DIV/0!</v>
      </c>
      <c r="AW24" s="233">
        <f t="shared" si="12"/>
        <v>0</v>
      </c>
      <c r="AX24" s="235" t="e">
        <f t="shared" si="13"/>
        <v>#DIV/0!</v>
      </c>
      <c r="AY24" s="233">
        <f t="shared" si="14"/>
        <v>0</v>
      </c>
      <c r="AZ24" s="56"/>
    </row>
    <row r="25" spans="1:52" ht="15">
      <c r="A25" s="231"/>
      <c r="B25" s="232"/>
      <c r="C25" s="232"/>
      <c r="D25" s="232" t="s">
        <v>93</v>
      </c>
      <c r="E25" s="232"/>
      <c r="F25" s="232"/>
      <c r="G25" s="295">
        <v>0</v>
      </c>
      <c r="H25" s="295">
        <v>0</v>
      </c>
      <c r="I25" s="295">
        <v>0</v>
      </c>
      <c r="J25" s="295">
        <v>0</v>
      </c>
      <c r="K25" s="233">
        <f t="shared" si="0"/>
        <v>0</v>
      </c>
      <c r="L25" s="295">
        <v>0</v>
      </c>
      <c r="M25" s="295">
        <v>0</v>
      </c>
      <c r="N25" s="295">
        <v>0</v>
      </c>
      <c r="O25" s="295">
        <v>0</v>
      </c>
      <c r="P25" s="233">
        <f t="shared" si="1"/>
        <v>0</v>
      </c>
      <c r="Q25" s="295">
        <v>0</v>
      </c>
      <c r="R25" s="295">
        <v>0</v>
      </c>
      <c r="S25" s="295">
        <v>0</v>
      </c>
      <c r="T25" s="295">
        <v>0</v>
      </c>
      <c r="U25" s="233">
        <f t="shared" si="2"/>
        <v>0</v>
      </c>
      <c r="V25" s="295">
        <v>0</v>
      </c>
      <c r="W25" s="295">
        <v>0</v>
      </c>
      <c r="X25" s="295">
        <v>0</v>
      </c>
      <c r="Y25" s="295">
        <v>0</v>
      </c>
      <c r="Z25" s="233">
        <f t="shared" si="3"/>
        <v>0</v>
      </c>
      <c r="AA25" s="295">
        <v>0</v>
      </c>
      <c r="AB25" s="295">
        <v>0</v>
      </c>
      <c r="AC25" s="295">
        <v>0</v>
      </c>
      <c r="AD25" s="295">
        <v>0</v>
      </c>
      <c r="AE25" s="233">
        <f t="shared" si="4"/>
        <v>0</v>
      </c>
      <c r="AF25" s="1437"/>
      <c r="AG25" s="1437"/>
      <c r="AH25" s="295">
        <v>0</v>
      </c>
      <c r="AI25" s="295">
        <v>0</v>
      </c>
      <c r="AJ25" s="233">
        <f t="shared" si="5"/>
        <v>0</v>
      </c>
      <c r="AK25" s="1437"/>
      <c r="AL25" s="1437"/>
      <c r="AM25" s="295">
        <v>0</v>
      </c>
      <c r="AN25" s="295">
        <v>0</v>
      </c>
      <c r="AO25" s="233">
        <f t="shared" si="15"/>
        <v>0</v>
      </c>
      <c r="AP25" s="234"/>
      <c r="AQ25" s="233">
        <f t="shared" si="6"/>
        <v>0</v>
      </c>
      <c r="AR25" s="235" t="e">
        <f t="shared" si="7"/>
        <v>#DIV/0!</v>
      </c>
      <c r="AS25" s="233">
        <f t="shared" si="8"/>
        <v>0</v>
      </c>
      <c r="AT25" s="235" t="e">
        <f t="shared" si="9"/>
        <v>#DIV/0!</v>
      </c>
      <c r="AU25" s="233">
        <f t="shared" si="10"/>
        <v>0</v>
      </c>
      <c r="AV25" s="235" t="e">
        <f t="shared" si="11"/>
        <v>#DIV/0!</v>
      </c>
      <c r="AW25" s="233">
        <f t="shared" si="12"/>
        <v>0</v>
      </c>
      <c r="AX25" s="235" t="e">
        <f t="shared" si="13"/>
        <v>#DIV/0!</v>
      </c>
      <c r="AY25" s="233">
        <f t="shared" si="14"/>
        <v>0</v>
      </c>
      <c r="AZ25" s="56"/>
    </row>
    <row r="26" spans="1:52" ht="15">
      <c r="A26" s="231"/>
      <c r="B26" s="232"/>
      <c r="C26" s="232"/>
      <c r="D26" s="232" t="s">
        <v>76</v>
      </c>
      <c r="E26" s="232"/>
      <c r="F26" s="232"/>
      <c r="G26" s="295">
        <v>0</v>
      </c>
      <c r="H26" s="295">
        <v>0</v>
      </c>
      <c r="I26" s="295">
        <v>0</v>
      </c>
      <c r="J26" s="295">
        <v>0</v>
      </c>
      <c r="K26" s="233">
        <f t="shared" si="0"/>
        <v>0</v>
      </c>
      <c r="L26" s="295">
        <v>0</v>
      </c>
      <c r="M26" s="295">
        <v>0</v>
      </c>
      <c r="N26" s="295">
        <v>0</v>
      </c>
      <c r="O26" s="295">
        <v>0</v>
      </c>
      <c r="P26" s="233">
        <f t="shared" si="1"/>
        <v>0</v>
      </c>
      <c r="Q26" s="295">
        <v>0</v>
      </c>
      <c r="R26" s="295">
        <v>0</v>
      </c>
      <c r="S26" s="295">
        <v>0</v>
      </c>
      <c r="T26" s="295">
        <v>0</v>
      </c>
      <c r="U26" s="233">
        <f t="shared" si="2"/>
        <v>0</v>
      </c>
      <c r="V26" s="295">
        <v>0</v>
      </c>
      <c r="W26" s="295">
        <v>0</v>
      </c>
      <c r="X26" s="295">
        <v>0</v>
      </c>
      <c r="Y26" s="295">
        <v>0</v>
      </c>
      <c r="Z26" s="233">
        <f t="shared" si="3"/>
        <v>0</v>
      </c>
      <c r="AA26" s="295">
        <v>0</v>
      </c>
      <c r="AB26" s="295">
        <v>0</v>
      </c>
      <c r="AC26" s="295">
        <v>0</v>
      </c>
      <c r="AD26" s="295">
        <v>0</v>
      </c>
      <c r="AE26" s="233">
        <f t="shared" si="4"/>
        <v>0</v>
      </c>
      <c r="AF26" s="1437"/>
      <c r="AG26" s="1437"/>
      <c r="AH26" s="295">
        <v>0</v>
      </c>
      <c r="AI26" s="295">
        <v>0</v>
      </c>
      <c r="AJ26" s="233">
        <f t="shared" si="5"/>
        <v>0</v>
      </c>
      <c r="AK26" s="1437"/>
      <c r="AL26" s="1437"/>
      <c r="AM26" s="295">
        <v>0</v>
      </c>
      <c r="AN26" s="295">
        <v>0</v>
      </c>
      <c r="AO26" s="233">
        <f t="shared" si="15"/>
        <v>0</v>
      </c>
      <c r="AP26" s="234"/>
      <c r="AQ26" s="233">
        <f t="shared" si="6"/>
        <v>0</v>
      </c>
      <c r="AR26" s="235" t="e">
        <f t="shared" si="7"/>
        <v>#DIV/0!</v>
      </c>
      <c r="AS26" s="233">
        <f t="shared" si="8"/>
        <v>0</v>
      </c>
      <c r="AT26" s="235" t="e">
        <f t="shared" si="9"/>
        <v>#DIV/0!</v>
      </c>
      <c r="AU26" s="233">
        <f t="shared" si="10"/>
        <v>0</v>
      </c>
      <c r="AV26" s="235" t="e">
        <f t="shared" si="11"/>
        <v>#DIV/0!</v>
      </c>
      <c r="AW26" s="233">
        <f t="shared" si="12"/>
        <v>0</v>
      </c>
      <c r="AX26" s="235" t="e">
        <f t="shared" si="13"/>
        <v>#DIV/0!</v>
      </c>
      <c r="AY26" s="233">
        <f t="shared" si="14"/>
        <v>0</v>
      </c>
      <c r="AZ26" s="56"/>
    </row>
    <row r="27" spans="1:52" ht="15">
      <c r="A27" s="231"/>
      <c r="B27" s="232"/>
      <c r="C27" s="232"/>
      <c r="D27" s="232" t="s">
        <v>77</v>
      </c>
      <c r="E27" s="232"/>
      <c r="F27" s="232"/>
      <c r="G27" s="295">
        <v>0</v>
      </c>
      <c r="H27" s="295">
        <v>0</v>
      </c>
      <c r="I27" s="295">
        <v>0</v>
      </c>
      <c r="J27" s="295">
        <v>0</v>
      </c>
      <c r="K27" s="233">
        <f t="shared" si="0"/>
        <v>0</v>
      </c>
      <c r="L27" s="295">
        <v>0</v>
      </c>
      <c r="M27" s="295">
        <v>0</v>
      </c>
      <c r="N27" s="295">
        <v>0</v>
      </c>
      <c r="O27" s="295">
        <v>0</v>
      </c>
      <c r="P27" s="233">
        <f t="shared" si="1"/>
        <v>0</v>
      </c>
      <c r="Q27" s="295">
        <v>0</v>
      </c>
      <c r="R27" s="295">
        <v>0</v>
      </c>
      <c r="S27" s="295">
        <v>0</v>
      </c>
      <c r="T27" s="295">
        <v>0</v>
      </c>
      <c r="U27" s="233">
        <f t="shared" si="2"/>
        <v>0</v>
      </c>
      <c r="V27" s="295">
        <v>0</v>
      </c>
      <c r="W27" s="295">
        <v>0</v>
      </c>
      <c r="X27" s="295">
        <v>0</v>
      </c>
      <c r="Y27" s="295">
        <v>0</v>
      </c>
      <c r="Z27" s="233">
        <f t="shared" si="3"/>
        <v>0</v>
      </c>
      <c r="AA27" s="295">
        <v>0</v>
      </c>
      <c r="AB27" s="295">
        <v>0</v>
      </c>
      <c r="AC27" s="295">
        <v>0</v>
      </c>
      <c r="AD27" s="295">
        <v>0</v>
      </c>
      <c r="AE27" s="233">
        <f t="shared" si="4"/>
        <v>0</v>
      </c>
      <c r="AF27" s="1437"/>
      <c r="AG27" s="1437"/>
      <c r="AH27" s="295">
        <v>0</v>
      </c>
      <c r="AI27" s="295">
        <v>0</v>
      </c>
      <c r="AJ27" s="233">
        <f t="shared" si="5"/>
        <v>0</v>
      </c>
      <c r="AK27" s="1437"/>
      <c r="AL27" s="1437"/>
      <c r="AM27" s="295">
        <v>0</v>
      </c>
      <c r="AN27" s="295">
        <v>0</v>
      </c>
      <c r="AO27" s="233">
        <f t="shared" si="15"/>
        <v>0</v>
      </c>
      <c r="AP27" s="234"/>
      <c r="AQ27" s="233">
        <f t="shared" si="6"/>
        <v>0</v>
      </c>
      <c r="AR27" s="235" t="e">
        <f t="shared" si="7"/>
        <v>#DIV/0!</v>
      </c>
      <c r="AS27" s="233">
        <f t="shared" si="8"/>
        <v>0</v>
      </c>
      <c r="AT27" s="235" t="e">
        <f t="shared" si="9"/>
        <v>#DIV/0!</v>
      </c>
      <c r="AU27" s="233">
        <f t="shared" si="10"/>
        <v>0</v>
      </c>
      <c r="AV27" s="235" t="e">
        <f t="shared" si="11"/>
        <v>#DIV/0!</v>
      </c>
      <c r="AW27" s="233">
        <f t="shared" si="12"/>
        <v>0</v>
      </c>
      <c r="AX27" s="235" t="e">
        <f t="shared" si="13"/>
        <v>#DIV/0!</v>
      </c>
      <c r="AY27" s="233">
        <f t="shared" si="14"/>
        <v>0</v>
      </c>
      <c r="AZ27" s="56"/>
    </row>
    <row r="28" spans="1:52" ht="15">
      <c r="A28" s="231"/>
      <c r="B28" s="232"/>
      <c r="C28" s="232"/>
      <c r="D28" s="232" t="s">
        <v>94</v>
      </c>
      <c r="E28" s="232"/>
      <c r="F28" s="232"/>
      <c r="G28" s="295">
        <v>0</v>
      </c>
      <c r="H28" s="295">
        <v>0</v>
      </c>
      <c r="I28" s="295">
        <v>0</v>
      </c>
      <c r="J28" s="295">
        <v>0</v>
      </c>
      <c r="K28" s="233">
        <f t="shared" si="0"/>
        <v>0</v>
      </c>
      <c r="L28" s="295">
        <v>0</v>
      </c>
      <c r="M28" s="295">
        <v>0</v>
      </c>
      <c r="N28" s="295">
        <v>0</v>
      </c>
      <c r="O28" s="295">
        <v>0</v>
      </c>
      <c r="P28" s="233">
        <f t="shared" si="1"/>
        <v>0</v>
      </c>
      <c r="Q28" s="295">
        <v>0</v>
      </c>
      <c r="R28" s="295">
        <v>0</v>
      </c>
      <c r="S28" s="295">
        <v>0</v>
      </c>
      <c r="T28" s="295">
        <v>0</v>
      </c>
      <c r="U28" s="233">
        <f t="shared" si="2"/>
        <v>0</v>
      </c>
      <c r="V28" s="295">
        <v>0</v>
      </c>
      <c r="W28" s="295">
        <v>0</v>
      </c>
      <c r="X28" s="295">
        <v>0</v>
      </c>
      <c r="Y28" s="295">
        <v>0</v>
      </c>
      <c r="Z28" s="233">
        <f t="shared" si="3"/>
        <v>0</v>
      </c>
      <c r="AA28" s="295">
        <v>0</v>
      </c>
      <c r="AB28" s="295">
        <v>0</v>
      </c>
      <c r="AC28" s="295">
        <v>0</v>
      </c>
      <c r="AD28" s="295">
        <v>0</v>
      </c>
      <c r="AE28" s="233">
        <f t="shared" si="4"/>
        <v>0</v>
      </c>
      <c r="AF28" s="1437"/>
      <c r="AG28" s="1437"/>
      <c r="AH28" s="295">
        <v>0</v>
      </c>
      <c r="AI28" s="295">
        <v>0</v>
      </c>
      <c r="AJ28" s="233">
        <f t="shared" si="5"/>
        <v>0</v>
      </c>
      <c r="AK28" s="1437"/>
      <c r="AL28" s="1437"/>
      <c r="AM28" s="295">
        <v>0</v>
      </c>
      <c r="AN28" s="295">
        <v>0</v>
      </c>
      <c r="AO28" s="233">
        <f t="shared" si="15"/>
        <v>0</v>
      </c>
      <c r="AP28" s="234"/>
      <c r="AQ28" s="233">
        <f t="shared" si="6"/>
        <v>0</v>
      </c>
      <c r="AR28" s="235" t="e">
        <f t="shared" si="7"/>
        <v>#DIV/0!</v>
      </c>
      <c r="AS28" s="233">
        <f t="shared" si="8"/>
        <v>0</v>
      </c>
      <c r="AT28" s="235" t="e">
        <f t="shared" si="9"/>
        <v>#DIV/0!</v>
      </c>
      <c r="AU28" s="233">
        <f t="shared" si="10"/>
        <v>0</v>
      </c>
      <c r="AV28" s="235" t="e">
        <f t="shared" si="11"/>
        <v>#DIV/0!</v>
      </c>
      <c r="AW28" s="233">
        <f t="shared" si="12"/>
        <v>0</v>
      </c>
      <c r="AX28" s="235" t="e">
        <f t="shared" si="13"/>
        <v>#DIV/0!</v>
      </c>
      <c r="AY28" s="233">
        <f t="shared" si="14"/>
        <v>0</v>
      </c>
      <c r="AZ28" s="56"/>
    </row>
    <row r="29" spans="1:52" ht="15">
      <c r="A29" s="231"/>
      <c r="B29" s="232"/>
      <c r="C29" s="232"/>
      <c r="D29" s="241"/>
      <c r="E29" s="241"/>
      <c r="F29" s="241"/>
      <c r="G29" s="238"/>
      <c r="H29" s="238"/>
      <c r="I29" s="238"/>
      <c r="J29" s="238"/>
      <c r="K29" s="239"/>
      <c r="L29" s="238"/>
      <c r="M29" s="238"/>
      <c r="N29" s="238"/>
      <c r="O29" s="238"/>
      <c r="P29" s="239"/>
      <c r="Q29" s="238"/>
      <c r="R29" s="238"/>
      <c r="S29" s="238"/>
      <c r="T29" s="238"/>
      <c r="U29" s="239"/>
      <c r="V29" s="238"/>
      <c r="W29" s="238"/>
      <c r="X29" s="238"/>
      <c r="Y29" s="238"/>
      <c r="Z29" s="239"/>
      <c r="AA29" s="238"/>
      <c r="AB29" s="238"/>
      <c r="AC29" s="238"/>
      <c r="AD29" s="238"/>
      <c r="AE29" s="239"/>
      <c r="AF29" s="1436"/>
      <c r="AG29" s="1436"/>
      <c r="AH29" s="238"/>
      <c r="AI29" s="238"/>
      <c r="AJ29" s="239"/>
      <c r="AK29" s="1436"/>
      <c r="AL29" s="1436"/>
      <c r="AM29" s="238"/>
      <c r="AN29" s="238"/>
      <c r="AO29" s="239"/>
      <c r="AP29" s="229"/>
      <c r="AQ29" s="239"/>
      <c r="AR29" s="240"/>
      <c r="AS29" s="239"/>
      <c r="AT29" s="240"/>
      <c r="AU29" s="239"/>
      <c r="AV29" s="240"/>
      <c r="AW29" s="239"/>
      <c r="AX29" s="240"/>
      <c r="AY29" s="239"/>
      <c r="AZ29" s="56"/>
    </row>
    <row r="30" spans="1:52" ht="15">
      <c r="A30" s="231"/>
      <c r="B30" s="232"/>
      <c r="C30" s="232"/>
      <c r="D30" s="232"/>
      <c r="E30" s="241"/>
      <c r="F30" s="232"/>
      <c r="G30" s="238"/>
      <c r="H30" s="238"/>
      <c r="I30" s="238"/>
      <c r="J30" s="238"/>
      <c r="K30" s="242"/>
      <c r="L30" s="238"/>
      <c r="M30" s="238"/>
      <c r="N30" s="238"/>
      <c r="O30" s="238"/>
      <c r="P30" s="239"/>
      <c r="Q30" s="238"/>
      <c r="R30" s="238"/>
      <c r="S30" s="238"/>
      <c r="T30" s="238"/>
      <c r="U30" s="239"/>
      <c r="V30" s="238"/>
      <c r="W30" s="238"/>
      <c r="X30" s="238"/>
      <c r="Y30" s="238"/>
      <c r="Z30" s="239"/>
      <c r="AA30" s="238"/>
      <c r="AB30" s="238"/>
      <c r="AC30" s="238"/>
      <c r="AD30" s="238"/>
      <c r="AE30" s="239"/>
      <c r="AF30" s="1436"/>
      <c r="AG30" s="1436"/>
      <c r="AH30" s="238"/>
      <c r="AI30" s="238"/>
      <c r="AJ30" s="239"/>
      <c r="AK30" s="1436"/>
      <c r="AL30" s="1436"/>
      <c r="AM30" s="238"/>
      <c r="AN30" s="238"/>
      <c r="AO30" s="239"/>
      <c r="AP30" s="229"/>
      <c r="AQ30" s="239"/>
      <c r="AR30" s="240"/>
      <c r="AS30" s="239"/>
      <c r="AT30" s="240"/>
      <c r="AU30" s="239"/>
      <c r="AV30" s="240"/>
      <c r="AW30" s="239"/>
      <c r="AX30" s="240"/>
      <c r="AY30" s="239"/>
      <c r="AZ30" s="56"/>
    </row>
    <row r="31" spans="1:52" ht="15">
      <c r="A31" s="231"/>
      <c r="B31" s="232" t="s">
        <v>48</v>
      </c>
      <c r="C31" s="232" t="s">
        <v>101</v>
      </c>
      <c r="D31" s="232"/>
      <c r="E31" s="241"/>
      <c r="F31" s="241"/>
      <c r="G31" s="233">
        <f>SUM(G33,G35,G37)</f>
        <v>0</v>
      </c>
      <c r="H31" s="233">
        <f>SUM(H33,H35,H37)</f>
        <v>0</v>
      </c>
      <c r="I31" s="233">
        <f>SUM(I33,I35,I37)</f>
        <v>0</v>
      </c>
      <c r="J31" s="233">
        <f>SUM(J33,J35,J37)</f>
        <v>0</v>
      </c>
      <c r="K31" s="233">
        <f>SUM(G31:J31)</f>
        <v>0</v>
      </c>
      <c r="L31" s="233">
        <f>SUM(L33,L35,L37)</f>
        <v>0</v>
      </c>
      <c r="M31" s="233">
        <f>SUM(M33,M35,M37)</f>
        <v>0</v>
      </c>
      <c r="N31" s="233">
        <f aca="true" t="shared" si="16" ref="N31:AN31">SUM(N33,N35,N37)</f>
        <v>0</v>
      </c>
      <c r="O31" s="233">
        <f t="shared" si="16"/>
        <v>0</v>
      </c>
      <c r="P31" s="233">
        <f>SUM(L31:O31)</f>
        <v>0</v>
      </c>
      <c r="Q31" s="233">
        <f t="shared" si="16"/>
        <v>0</v>
      </c>
      <c r="R31" s="233">
        <f t="shared" si="16"/>
        <v>0</v>
      </c>
      <c r="S31" s="233">
        <f t="shared" si="16"/>
        <v>0</v>
      </c>
      <c r="T31" s="233">
        <f t="shared" si="16"/>
        <v>0</v>
      </c>
      <c r="U31" s="233">
        <f>SUM(Q31:T31)</f>
        <v>0</v>
      </c>
      <c r="V31" s="233">
        <f t="shared" si="16"/>
        <v>0</v>
      </c>
      <c r="W31" s="233">
        <f t="shared" si="16"/>
        <v>0</v>
      </c>
      <c r="X31" s="233">
        <f t="shared" si="16"/>
        <v>0</v>
      </c>
      <c r="Y31" s="233">
        <f t="shared" si="16"/>
        <v>0</v>
      </c>
      <c r="Z31" s="233">
        <f>SUM(V31:Y31)</f>
        <v>0</v>
      </c>
      <c r="AA31" s="233">
        <f t="shared" si="16"/>
        <v>0</v>
      </c>
      <c r="AB31" s="233">
        <f t="shared" si="16"/>
        <v>0</v>
      </c>
      <c r="AC31" s="233">
        <f t="shared" si="16"/>
        <v>0</v>
      </c>
      <c r="AD31" s="233">
        <f t="shared" si="16"/>
        <v>0</v>
      </c>
      <c r="AE31" s="233">
        <f>SUM(AA31:AD31)</f>
        <v>0</v>
      </c>
      <c r="AF31" s="1434"/>
      <c r="AG31" s="1434"/>
      <c r="AH31" s="233">
        <f>SUM(AH33,AH35,AH37)</f>
        <v>0</v>
      </c>
      <c r="AI31" s="233">
        <f>SUM(AI33,AI35,AI37)</f>
        <v>0</v>
      </c>
      <c r="AJ31" s="233">
        <f>SUM(AF31:AI31)</f>
        <v>0</v>
      </c>
      <c r="AK31" s="1434"/>
      <c r="AL31" s="1434"/>
      <c r="AM31" s="233">
        <f t="shared" si="16"/>
        <v>0</v>
      </c>
      <c r="AN31" s="233">
        <f t="shared" si="16"/>
        <v>0</v>
      </c>
      <c r="AO31" s="233">
        <f>SUM(AK31:AN31)</f>
        <v>0</v>
      </c>
      <c r="AP31" s="234"/>
      <c r="AQ31" s="233">
        <f>SUM(AQ33,AQ35,AQ37)</f>
        <v>0</v>
      </c>
      <c r="AR31" s="235" t="e">
        <f>AQ31/(AQ31+AS31)</f>
        <v>#DIV/0!</v>
      </c>
      <c r="AS31" s="233">
        <f>SUM(AS33,AS35,AS37)</f>
        <v>0</v>
      </c>
      <c r="AT31" s="235" t="e">
        <f>AS31/(AQ31+AS31)</f>
        <v>#DIV/0!</v>
      </c>
      <c r="AU31" s="233">
        <f>SUM(AU33,AU35,AU37)</f>
        <v>0</v>
      </c>
      <c r="AV31" s="235" t="e">
        <f>AU31/(AU31+AW31)</f>
        <v>#DIV/0!</v>
      </c>
      <c r="AW31" s="233">
        <f>SUM(AW33,AW35,AW37)</f>
        <v>0</v>
      </c>
      <c r="AX31" s="235" t="e">
        <f>AW31/(AU31+AW31)</f>
        <v>#DIV/0!</v>
      </c>
      <c r="AY31" s="233">
        <f>SUM(AY33,AY35,AY37)</f>
        <v>0</v>
      </c>
      <c r="AZ31" s="56"/>
    </row>
    <row r="32" spans="1:52" ht="15">
      <c r="A32" s="231"/>
      <c r="B32" s="232"/>
      <c r="C32" s="232"/>
      <c r="D32" s="232"/>
      <c r="E32" s="241"/>
      <c r="F32" s="241"/>
      <c r="G32" s="238"/>
      <c r="H32" s="238"/>
      <c r="I32" s="238"/>
      <c r="J32" s="238"/>
      <c r="K32" s="239"/>
      <c r="L32" s="238"/>
      <c r="M32" s="238"/>
      <c r="N32" s="238"/>
      <c r="O32" s="238"/>
      <c r="P32" s="239"/>
      <c r="Q32" s="238"/>
      <c r="R32" s="238"/>
      <c r="S32" s="238"/>
      <c r="T32" s="238"/>
      <c r="U32" s="239"/>
      <c r="V32" s="238"/>
      <c r="W32" s="238"/>
      <c r="X32" s="238"/>
      <c r="Y32" s="238"/>
      <c r="Z32" s="239"/>
      <c r="AA32" s="238"/>
      <c r="AB32" s="238"/>
      <c r="AC32" s="238"/>
      <c r="AD32" s="238"/>
      <c r="AE32" s="239"/>
      <c r="AF32" s="1436"/>
      <c r="AG32" s="1436"/>
      <c r="AH32" s="238"/>
      <c r="AI32" s="238"/>
      <c r="AJ32" s="239"/>
      <c r="AK32" s="1436"/>
      <c r="AL32" s="1436"/>
      <c r="AM32" s="238"/>
      <c r="AN32" s="238"/>
      <c r="AO32" s="239"/>
      <c r="AP32" s="229"/>
      <c r="AQ32" s="239"/>
      <c r="AR32" s="240"/>
      <c r="AS32" s="239"/>
      <c r="AT32" s="240"/>
      <c r="AU32" s="239"/>
      <c r="AV32" s="240"/>
      <c r="AW32" s="239"/>
      <c r="AX32" s="240"/>
      <c r="AY32" s="239"/>
      <c r="AZ32" s="56"/>
    </row>
    <row r="33" spans="1:52" ht="15">
      <c r="A33" s="231"/>
      <c r="B33" s="232"/>
      <c r="C33" s="232" t="s">
        <v>106</v>
      </c>
      <c r="D33" s="232" t="s">
        <v>95</v>
      </c>
      <c r="E33" s="241"/>
      <c r="F33" s="241"/>
      <c r="G33" s="295">
        <v>0</v>
      </c>
      <c r="H33" s="295">
        <v>0</v>
      </c>
      <c r="I33" s="295">
        <v>0</v>
      </c>
      <c r="J33" s="295">
        <v>0</v>
      </c>
      <c r="K33" s="233">
        <f>SUM(G33:J33)</f>
        <v>0</v>
      </c>
      <c r="L33" s="295">
        <v>0</v>
      </c>
      <c r="M33" s="295">
        <v>0</v>
      </c>
      <c r="N33" s="295">
        <v>0</v>
      </c>
      <c r="O33" s="295">
        <v>0</v>
      </c>
      <c r="P33" s="233">
        <f>SUM(L33:O33)</f>
        <v>0</v>
      </c>
      <c r="Q33" s="295">
        <v>0</v>
      </c>
      <c r="R33" s="295">
        <v>0</v>
      </c>
      <c r="S33" s="295">
        <v>0</v>
      </c>
      <c r="T33" s="295">
        <v>0</v>
      </c>
      <c r="U33" s="233">
        <f>SUM(Q33:T33)</f>
        <v>0</v>
      </c>
      <c r="V33" s="295">
        <v>0</v>
      </c>
      <c r="W33" s="295">
        <v>0</v>
      </c>
      <c r="X33" s="295">
        <v>0</v>
      </c>
      <c r="Y33" s="295">
        <v>0</v>
      </c>
      <c r="Z33" s="233">
        <f>SUM(V33:Y33)</f>
        <v>0</v>
      </c>
      <c r="AA33" s="295">
        <v>0</v>
      </c>
      <c r="AB33" s="295">
        <v>0</v>
      </c>
      <c r="AC33" s="295">
        <v>0</v>
      </c>
      <c r="AD33" s="295">
        <v>0</v>
      </c>
      <c r="AE33" s="233">
        <f>SUM(AA33:AD33)</f>
        <v>0</v>
      </c>
      <c r="AF33" s="1437"/>
      <c r="AG33" s="1437"/>
      <c r="AH33" s="295">
        <v>0</v>
      </c>
      <c r="AI33" s="295">
        <v>0</v>
      </c>
      <c r="AJ33" s="233">
        <f>SUM(AF33:AI33)</f>
        <v>0</v>
      </c>
      <c r="AK33" s="1437"/>
      <c r="AL33" s="1437"/>
      <c r="AM33" s="295">
        <v>0</v>
      </c>
      <c r="AN33" s="295">
        <v>0</v>
      </c>
      <c r="AO33" s="233">
        <f>SUM(AK33:AN33)</f>
        <v>0</v>
      </c>
      <c r="AP33" s="234"/>
      <c r="AQ33" s="233">
        <f>SUM(G33,Q33,L33,V33,AA33,AK33,AF33)</f>
        <v>0</v>
      </c>
      <c r="AR33" s="235" t="e">
        <f>AQ33/(AQ33+AS33)</f>
        <v>#DIV/0!</v>
      </c>
      <c r="AS33" s="233">
        <f>SUM(H33,R33,M33,W33,AB33,AL33,AG33)</f>
        <v>0</v>
      </c>
      <c r="AT33" s="235" t="e">
        <f>AS33/(AQ33+AS33)</f>
        <v>#DIV/0!</v>
      </c>
      <c r="AU33" s="233">
        <f>SUM(I33,N33,S33,X33,AC33,AM33,AH33)</f>
        <v>0</v>
      </c>
      <c r="AV33" s="235" t="e">
        <f>AU33/(AU33+AW33)</f>
        <v>#DIV/0!</v>
      </c>
      <c r="AW33" s="233">
        <f>SUM(J33,O33,T33,Y33,AD33,AN33,AI33)</f>
        <v>0</v>
      </c>
      <c r="AX33" s="235" t="e">
        <f>AW33/(AU33+AW33)</f>
        <v>#DIV/0!</v>
      </c>
      <c r="AY33" s="233">
        <f>SUM(AQ33,AS33,AU33,AW33)</f>
        <v>0</v>
      </c>
      <c r="AZ33" s="56"/>
    </row>
    <row r="34" spans="1:52" ht="15">
      <c r="A34" s="231"/>
      <c r="B34" s="232"/>
      <c r="C34" s="232"/>
      <c r="D34" s="232"/>
      <c r="E34" s="241"/>
      <c r="F34" s="241"/>
      <c r="G34" s="238"/>
      <c r="H34" s="238"/>
      <c r="I34" s="238"/>
      <c r="J34" s="238"/>
      <c r="K34" s="239"/>
      <c r="L34" s="238"/>
      <c r="M34" s="238"/>
      <c r="N34" s="238"/>
      <c r="O34" s="238"/>
      <c r="P34" s="239"/>
      <c r="Q34" s="238"/>
      <c r="R34" s="238"/>
      <c r="S34" s="238"/>
      <c r="T34" s="238"/>
      <c r="U34" s="239"/>
      <c r="V34" s="238"/>
      <c r="W34" s="238"/>
      <c r="X34" s="238"/>
      <c r="Y34" s="238"/>
      <c r="Z34" s="239"/>
      <c r="AA34" s="238"/>
      <c r="AB34" s="238"/>
      <c r="AC34" s="238"/>
      <c r="AD34" s="238"/>
      <c r="AE34" s="239"/>
      <c r="AF34" s="1436"/>
      <c r="AG34" s="1436"/>
      <c r="AH34" s="238"/>
      <c r="AI34" s="238"/>
      <c r="AJ34" s="239"/>
      <c r="AK34" s="1436"/>
      <c r="AL34" s="1436"/>
      <c r="AM34" s="238"/>
      <c r="AN34" s="238"/>
      <c r="AO34" s="239"/>
      <c r="AP34" s="229"/>
      <c r="AQ34" s="239"/>
      <c r="AR34" s="240"/>
      <c r="AS34" s="239"/>
      <c r="AT34" s="240"/>
      <c r="AU34" s="239"/>
      <c r="AV34" s="240"/>
      <c r="AW34" s="239"/>
      <c r="AX34" s="240"/>
      <c r="AY34" s="239"/>
      <c r="AZ34" s="56"/>
    </row>
    <row r="35" spans="1:52" ht="15">
      <c r="A35" s="231"/>
      <c r="B35" s="232"/>
      <c r="C35" s="232" t="s">
        <v>107</v>
      </c>
      <c r="D35" s="232" t="s">
        <v>109</v>
      </c>
      <c r="E35" s="241"/>
      <c r="F35" s="241"/>
      <c r="G35" s="295">
        <v>0</v>
      </c>
      <c r="H35" s="295">
        <v>0</v>
      </c>
      <c r="I35" s="295">
        <v>0</v>
      </c>
      <c r="J35" s="295">
        <v>0</v>
      </c>
      <c r="K35" s="233">
        <f>SUM(G35:J35)</f>
        <v>0</v>
      </c>
      <c r="L35" s="295">
        <v>0</v>
      </c>
      <c r="M35" s="295">
        <v>0</v>
      </c>
      <c r="N35" s="295">
        <v>0</v>
      </c>
      <c r="O35" s="295">
        <v>0</v>
      </c>
      <c r="P35" s="233">
        <f>SUM(L35:O35)</f>
        <v>0</v>
      </c>
      <c r="Q35" s="295">
        <v>0</v>
      </c>
      <c r="R35" s="295">
        <v>0</v>
      </c>
      <c r="S35" s="295">
        <v>0</v>
      </c>
      <c r="T35" s="295">
        <v>0</v>
      </c>
      <c r="U35" s="233">
        <f>SUM(Q35:T35)</f>
        <v>0</v>
      </c>
      <c r="V35" s="295">
        <v>0</v>
      </c>
      <c r="W35" s="295">
        <v>0</v>
      </c>
      <c r="X35" s="295">
        <v>0</v>
      </c>
      <c r="Y35" s="295">
        <v>0</v>
      </c>
      <c r="Z35" s="233">
        <f>SUM(V35:Y35)</f>
        <v>0</v>
      </c>
      <c r="AA35" s="295">
        <v>0</v>
      </c>
      <c r="AB35" s="295">
        <v>0</v>
      </c>
      <c r="AC35" s="295">
        <v>0</v>
      </c>
      <c r="AD35" s="295">
        <v>0</v>
      </c>
      <c r="AE35" s="233">
        <f>SUM(AA35:AD35)</f>
        <v>0</v>
      </c>
      <c r="AF35" s="1437"/>
      <c r="AG35" s="1437"/>
      <c r="AH35" s="295">
        <v>0</v>
      </c>
      <c r="AI35" s="295">
        <v>0</v>
      </c>
      <c r="AJ35" s="233">
        <f>SUM(AF35:AI35)</f>
        <v>0</v>
      </c>
      <c r="AK35" s="1437"/>
      <c r="AL35" s="1437"/>
      <c r="AM35" s="295">
        <v>0</v>
      </c>
      <c r="AN35" s="295">
        <v>0</v>
      </c>
      <c r="AO35" s="233">
        <f>SUM(AK35:AN35)</f>
        <v>0</v>
      </c>
      <c r="AP35" s="234"/>
      <c r="AQ35" s="233">
        <f>SUM(G35,Q35,L35,V35,AA35,AK35,AF35)</f>
        <v>0</v>
      </c>
      <c r="AR35" s="235" t="e">
        <f>AQ35/(AQ35+AS35)</f>
        <v>#DIV/0!</v>
      </c>
      <c r="AS35" s="233">
        <f>SUM(H35,R35,M35,W35,AB35,AL35,AG35)</f>
        <v>0</v>
      </c>
      <c r="AT35" s="235" t="e">
        <f>AS35/(AQ35+AS35)</f>
        <v>#DIV/0!</v>
      </c>
      <c r="AU35" s="233">
        <f>SUM(I35,N35,S35,X35,AC35,AM35,AH35)</f>
        <v>0</v>
      </c>
      <c r="AV35" s="235" t="e">
        <f>AU35/(AU35+AW35)</f>
        <v>#DIV/0!</v>
      </c>
      <c r="AW35" s="233">
        <f>SUM(J35,O35,T35,Y35,AD35,AN35,AI35)</f>
        <v>0</v>
      </c>
      <c r="AX35" s="235" t="e">
        <f>AW35/(AU35+AW35)</f>
        <v>#DIV/0!</v>
      </c>
      <c r="AY35" s="233">
        <f>SUM(AQ35,AS35,AU35,AW35)</f>
        <v>0</v>
      </c>
      <c r="AZ35" s="56"/>
    </row>
    <row r="36" spans="1:52" ht="15">
      <c r="A36" s="231"/>
      <c r="B36" s="232"/>
      <c r="C36" s="232"/>
      <c r="D36" s="232"/>
      <c r="E36" s="241"/>
      <c r="F36" s="241"/>
      <c r="G36" s="1399"/>
      <c r="H36" s="1399"/>
      <c r="I36" s="1399"/>
      <c r="J36" s="1399"/>
      <c r="K36" s="233"/>
      <c r="L36" s="1399"/>
      <c r="M36" s="1399"/>
      <c r="N36" s="1399"/>
      <c r="O36" s="1399"/>
      <c r="P36" s="233"/>
      <c r="Q36" s="1399"/>
      <c r="R36" s="1399"/>
      <c r="S36" s="1399"/>
      <c r="T36" s="1399"/>
      <c r="U36" s="233"/>
      <c r="V36" s="1399"/>
      <c r="W36" s="1399"/>
      <c r="X36" s="1399"/>
      <c r="Y36" s="1399"/>
      <c r="Z36" s="233"/>
      <c r="AA36" s="1399"/>
      <c r="AB36" s="1399"/>
      <c r="AC36" s="1399"/>
      <c r="AD36" s="1399"/>
      <c r="AE36" s="233"/>
      <c r="AF36" s="1439"/>
      <c r="AG36" s="1439"/>
      <c r="AH36" s="1399"/>
      <c r="AI36" s="1399"/>
      <c r="AJ36" s="233"/>
      <c r="AK36" s="1439"/>
      <c r="AL36" s="1439"/>
      <c r="AM36" s="1399"/>
      <c r="AN36" s="1399"/>
      <c r="AO36" s="233"/>
      <c r="AP36" s="234"/>
      <c r="AQ36" s="233"/>
      <c r="AR36" s="235"/>
      <c r="AS36" s="233"/>
      <c r="AT36" s="235"/>
      <c r="AU36" s="233"/>
      <c r="AV36" s="235"/>
      <c r="AW36" s="233"/>
      <c r="AX36" s="235"/>
      <c r="AY36" s="233"/>
      <c r="AZ36" s="56"/>
    </row>
    <row r="37" spans="1:52" ht="15">
      <c r="A37" s="231"/>
      <c r="B37" s="232"/>
      <c r="C37" s="232" t="s">
        <v>470</v>
      </c>
      <c r="D37" s="232" t="s">
        <v>472</v>
      </c>
      <c r="E37" s="241"/>
      <c r="F37" s="241"/>
      <c r="G37" s="295">
        <v>0</v>
      </c>
      <c r="H37" s="295">
        <v>0</v>
      </c>
      <c r="I37" s="295">
        <v>0</v>
      </c>
      <c r="J37" s="295">
        <v>0</v>
      </c>
      <c r="K37" s="233">
        <f>SUM(G37:J37)</f>
        <v>0</v>
      </c>
      <c r="L37" s="295">
        <v>0</v>
      </c>
      <c r="M37" s="295">
        <v>0</v>
      </c>
      <c r="N37" s="295">
        <v>0</v>
      </c>
      <c r="O37" s="295">
        <v>0</v>
      </c>
      <c r="P37" s="233">
        <f>SUM(L37:O37)</f>
        <v>0</v>
      </c>
      <c r="Q37" s="295">
        <v>0</v>
      </c>
      <c r="R37" s="295">
        <v>0</v>
      </c>
      <c r="S37" s="295">
        <v>0</v>
      </c>
      <c r="T37" s="295">
        <v>0</v>
      </c>
      <c r="U37" s="233">
        <f>SUM(Q37:T37)</f>
        <v>0</v>
      </c>
      <c r="V37" s="295">
        <v>0</v>
      </c>
      <c r="W37" s="295">
        <v>0</v>
      </c>
      <c r="X37" s="295">
        <v>0</v>
      </c>
      <c r="Y37" s="295">
        <v>0</v>
      </c>
      <c r="Z37" s="233">
        <f>SUM(V37:Y37)</f>
        <v>0</v>
      </c>
      <c r="AA37" s="295">
        <v>0</v>
      </c>
      <c r="AB37" s="295">
        <v>0</v>
      </c>
      <c r="AC37" s="295">
        <v>0</v>
      </c>
      <c r="AD37" s="295">
        <v>0</v>
      </c>
      <c r="AE37" s="233">
        <f>SUM(AA37:AD37)</f>
        <v>0</v>
      </c>
      <c r="AF37" s="1437"/>
      <c r="AG37" s="1437"/>
      <c r="AH37" s="295">
        <v>0</v>
      </c>
      <c r="AI37" s="295">
        <v>0</v>
      </c>
      <c r="AJ37" s="233">
        <f>SUM(AF37:AI37)</f>
        <v>0</v>
      </c>
      <c r="AK37" s="1437"/>
      <c r="AL37" s="1437"/>
      <c r="AM37" s="295">
        <v>0</v>
      </c>
      <c r="AN37" s="295">
        <v>0</v>
      </c>
      <c r="AO37" s="233">
        <f>SUM(AK37:AN37)</f>
        <v>0</v>
      </c>
      <c r="AP37" s="234"/>
      <c r="AQ37" s="233">
        <f>SUM(G37,Q37,L37,V37,AA37,AK37,AF37)</f>
        <v>0</v>
      </c>
      <c r="AR37" s="235" t="e">
        <f>AQ37/(AQ37+AS37)</f>
        <v>#DIV/0!</v>
      </c>
      <c r="AS37" s="233">
        <f>SUM(H37,R37,M37,W37,AB37,AL37,AG37)</f>
        <v>0</v>
      </c>
      <c r="AT37" s="235" t="e">
        <f>AS37/(AQ37+AS37)</f>
        <v>#DIV/0!</v>
      </c>
      <c r="AU37" s="233">
        <f>SUM(I37,N37,S37,X37,AC37,AM37,AH37)</f>
        <v>0</v>
      </c>
      <c r="AV37" s="235" t="e">
        <f>AU37/(AU37+AW37)</f>
        <v>#DIV/0!</v>
      </c>
      <c r="AW37" s="233">
        <f>SUM(J37,O37,T37,Y37,AD37,AN37,AI37)</f>
        <v>0</v>
      </c>
      <c r="AX37" s="235" t="e">
        <f>AW37/(AU37+AW37)</f>
        <v>#DIV/0!</v>
      </c>
      <c r="AY37" s="233">
        <f>SUM(AQ37,AS37,AU37,AW37)</f>
        <v>0</v>
      </c>
      <c r="AZ37" s="56"/>
    </row>
    <row r="38" spans="1:52" ht="15">
      <c r="A38" s="231"/>
      <c r="B38" s="232"/>
      <c r="C38" s="232"/>
      <c r="D38" s="241"/>
      <c r="E38" s="241"/>
      <c r="F38" s="241"/>
      <c r="G38" s="238"/>
      <c r="H38" s="238"/>
      <c r="I38" s="238"/>
      <c r="J38" s="238"/>
      <c r="K38" s="239"/>
      <c r="L38" s="238"/>
      <c r="M38" s="238"/>
      <c r="N38" s="238"/>
      <c r="O38" s="238"/>
      <c r="P38" s="239"/>
      <c r="Q38" s="238"/>
      <c r="R38" s="238"/>
      <c r="S38" s="238"/>
      <c r="T38" s="238"/>
      <c r="U38" s="239"/>
      <c r="V38" s="238"/>
      <c r="W38" s="238"/>
      <c r="X38" s="238"/>
      <c r="Y38" s="238"/>
      <c r="Z38" s="239"/>
      <c r="AA38" s="238"/>
      <c r="AB38" s="238"/>
      <c r="AC38" s="238"/>
      <c r="AD38" s="238"/>
      <c r="AE38" s="239"/>
      <c r="AF38" s="1436"/>
      <c r="AG38" s="1436"/>
      <c r="AH38" s="238"/>
      <c r="AI38" s="238"/>
      <c r="AJ38" s="239"/>
      <c r="AK38" s="1436"/>
      <c r="AL38" s="1436"/>
      <c r="AM38" s="238"/>
      <c r="AN38" s="238"/>
      <c r="AO38" s="239"/>
      <c r="AP38" s="229"/>
      <c r="AQ38" s="239"/>
      <c r="AR38" s="240"/>
      <c r="AS38" s="239"/>
      <c r="AT38" s="240"/>
      <c r="AU38" s="239"/>
      <c r="AV38" s="240"/>
      <c r="AW38" s="239"/>
      <c r="AX38" s="240"/>
      <c r="AY38" s="239"/>
      <c r="AZ38" s="56"/>
    </row>
    <row r="39" spans="1:52" ht="17.25" customHeight="1">
      <c r="A39" s="231"/>
      <c r="B39" s="232"/>
      <c r="C39" s="232"/>
      <c r="D39" s="232"/>
      <c r="E39" s="241"/>
      <c r="F39" s="241"/>
      <c r="G39" s="238"/>
      <c r="H39" s="238"/>
      <c r="I39" s="238"/>
      <c r="J39" s="238"/>
      <c r="K39" s="239"/>
      <c r="L39" s="238"/>
      <c r="M39" s="238"/>
      <c r="N39" s="238"/>
      <c r="O39" s="238"/>
      <c r="P39" s="239"/>
      <c r="Q39" s="238"/>
      <c r="R39" s="238"/>
      <c r="S39" s="238"/>
      <c r="T39" s="238"/>
      <c r="U39" s="239"/>
      <c r="V39" s="238"/>
      <c r="W39" s="238"/>
      <c r="X39" s="238"/>
      <c r="Y39" s="238"/>
      <c r="Z39" s="239"/>
      <c r="AA39" s="238"/>
      <c r="AB39" s="238"/>
      <c r="AC39" s="238"/>
      <c r="AD39" s="238"/>
      <c r="AE39" s="239"/>
      <c r="AF39" s="1436"/>
      <c r="AG39" s="1436"/>
      <c r="AH39" s="238"/>
      <c r="AI39" s="238"/>
      <c r="AJ39" s="239"/>
      <c r="AK39" s="1436"/>
      <c r="AL39" s="1436"/>
      <c r="AM39" s="238"/>
      <c r="AN39" s="238"/>
      <c r="AO39" s="239"/>
      <c r="AP39" s="229"/>
      <c r="AQ39" s="239"/>
      <c r="AR39" s="240"/>
      <c r="AS39" s="239"/>
      <c r="AT39" s="240"/>
      <c r="AU39" s="239"/>
      <c r="AV39" s="240"/>
      <c r="AW39" s="239"/>
      <c r="AX39" s="240"/>
      <c r="AY39" s="239"/>
      <c r="AZ39" s="56"/>
    </row>
    <row r="40" spans="1:52" ht="17.25" customHeight="1">
      <c r="A40" s="231"/>
      <c r="B40" s="232" t="s">
        <v>52</v>
      </c>
      <c r="C40" s="232" t="s">
        <v>97</v>
      </c>
      <c r="D40" s="232"/>
      <c r="E40" s="232"/>
      <c r="F40" s="232"/>
      <c r="G40" s="233">
        <f>SUM(G42:G47)</f>
        <v>0</v>
      </c>
      <c r="H40" s="233">
        <f>SUM(H42:H47)</f>
        <v>0</v>
      </c>
      <c r="I40" s="233">
        <f>SUM(I42:I47)</f>
        <v>0</v>
      </c>
      <c r="J40" s="233">
        <f>SUM(J42:J47)</f>
        <v>0</v>
      </c>
      <c r="K40" s="233">
        <f>SUM(G40:J40)</f>
        <v>0</v>
      </c>
      <c r="L40" s="233">
        <f>SUM(L42:L47)</f>
        <v>0</v>
      </c>
      <c r="M40" s="233">
        <f>SUM(M42:M47)</f>
        <v>0</v>
      </c>
      <c r="N40" s="233">
        <f>SUM(N42:N47)</f>
        <v>0</v>
      </c>
      <c r="O40" s="233">
        <f>SUM(O42:O47)</f>
        <v>0</v>
      </c>
      <c r="P40" s="233">
        <f>SUM(L40:O40)</f>
        <v>0</v>
      </c>
      <c r="Q40" s="233">
        <f>SUM(Q42:Q47)</f>
        <v>0</v>
      </c>
      <c r="R40" s="233">
        <f>SUM(R42:R47)</f>
        <v>0</v>
      </c>
      <c r="S40" s="233">
        <f>SUM(S42:S47)</f>
        <v>0</v>
      </c>
      <c r="T40" s="233">
        <f>SUM(T42:T47)</f>
        <v>0</v>
      </c>
      <c r="U40" s="233">
        <f>SUM(Q40:T40)</f>
        <v>0</v>
      </c>
      <c r="V40" s="233">
        <f>SUM(V42:V47)</f>
        <v>0</v>
      </c>
      <c r="W40" s="233">
        <f>SUM(W42:W47)</f>
        <v>0</v>
      </c>
      <c r="X40" s="233">
        <f>SUM(X42:X47)</f>
        <v>0</v>
      </c>
      <c r="Y40" s="233">
        <f>SUM(Y42:Y47)</f>
        <v>0</v>
      </c>
      <c r="Z40" s="233">
        <f>SUM(V40:Y40)</f>
        <v>0</v>
      </c>
      <c r="AA40" s="233">
        <f>SUM(AA42:AA47)</f>
        <v>0</v>
      </c>
      <c r="AB40" s="233">
        <f>SUM(AB42:AB47)</f>
        <v>0</v>
      </c>
      <c r="AC40" s="233">
        <f>SUM(AC42:AC47)</f>
        <v>0</v>
      </c>
      <c r="AD40" s="233">
        <f>SUM(AD42:AD47)</f>
        <v>0</v>
      </c>
      <c r="AE40" s="233">
        <f>SUM(AA40:AD40)</f>
        <v>0</v>
      </c>
      <c r="AF40" s="1434"/>
      <c r="AG40" s="1434"/>
      <c r="AH40" s="233">
        <f>SUM(AH42:AH47)</f>
        <v>0</v>
      </c>
      <c r="AI40" s="233">
        <f>SUM(AI42:AI47)</f>
        <v>0</v>
      </c>
      <c r="AJ40" s="233">
        <f>SUM(AF40:AI40)</f>
        <v>0</v>
      </c>
      <c r="AK40" s="1434"/>
      <c r="AL40" s="1434"/>
      <c r="AM40" s="233">
        <f>SUM(AM42:AM47)</f>
        <v>0</v>
      </c>
      <c r="AN40" s="233">
        <f>SUM(AN42:AN47)</f>
        <v>0</v>
      </c>
      <c r="AO40" s="233">
        <f>SUM(AK40:AN40)</f>
        <v>0</v>
      </c>
      <c r="AP40" s="234"/>
      <c r="AQ40" s="233">
        <f>SUM(AQ42:AQ47)</f>
        <v>0</v>
      </c>
      <c r="AR40" s="235" t="e">
        <f>AQ40/(AQ40+AS40)</f>
        <v>#DIV/0!</v>
      </c>
      <c r="AS40" s="233">
        <f>SUM(AS42:AS47)</f>
        <v>0</v>
      </c>
      <c r="AT40" s="235" t="e">
        <f>AS40/(AQ40+AS40)</f>
        <v>#DIV/0!</v>
      </c>
      <c r="AU40" s="233">
        <f>SUM(AU42:AU47)</f>
        <v>0</v>
      </c>
      <c r="AV40" s="235" t="e">
        <f>AU40/(AU40+AW40)</f>
        <v>#DIV/0!</v>
      </c>
      <c r="AW40" s="233">
        <f>SUM(AW42:AW47)</f>
        <v>0</v>
      </c>
      <c r="AX40" s="235" t="e">
        <f>AW40/(AU40+AW40)</f>
        <v>#DIV/0!</v>
      </c>
      <c r="AY40" s="233">
        <f>SUM(AY42:AY47)</f>
        <v>0</v>
      </c>
      <c r="AZ40" s="56"/>
    </row>
    <row r="41" spans="1:52" ht="15">
      <c r="A41" s="231"/>
      <c r="B41" s="232"/>
      <c r="C41" s="232"/>
      <c r="D41" s="232"/>
      <c r="E41" s="232"/>
      <c r="F41" s="232"/>
      <c r="G41" s="242"/>
      <c r="H41" s="242"/>
      <c r="I41" s="242"/>
      <c r="J41" s="242"/>
      <c r="K41" s="239"/>
      <c r="L41" s="242"/>
      <c r="M41" s="242"/>
      <c r="N41" s="242"/>
      <c r="O41" s="242"/>
      <c r="P41" s="239"/>
      <c r="Q41" s="242"/>
      <c r="R41" s="242"/>
      <c r="S41" s="242"/>
      <c r="T41" s="242"/>
      <c r="U41" s="239"/>
      <c r="V41" s="242"/>
      <c r="W41" s="242"/>
      <c r="X41" s="242"/>
      <c r="Y41" s="242"/>
      <c r="Z41" s="239"/>
      <c r="AA41" s="242"/>
      <c r="AB41" s="242"/>
      <c r="AC41" s="242"/>
      <c r="AD41" s="242"/>
      <c r="AE41" s="239"/>
      <c r="AF41" s="1438"/>
      <c r="AG41" s="1438"/>
      <c r="AH41" s="242"/>
      <c r="AI41" s="242"/>
      <c r="AJ41" s="239"/>
      <c r="AK41" s="1438"/>
      <c r="AL41" s="1438"/>
      <c r="AM41" s="242"/>
      <c r="AN41" s="242"/>
      <c r="AO41" s="239"/>
      <c r="AP41" s="229"/>
      <c r="AQ41" s="239"/>
      <c r="AR41" s="240"/>
      <c r="AS41" s="239"/>
      <c r="AT41" s="240"/>
      <c r="AU41" s="239"/>
      <c r="AV41" s="240"/>
      <c r="AW41" s="239"/>
      <c r="AX41" s="240"/>
      <c r="AY41" s="239"/>
      <c r="AZ41" s="56"/>
    </row>
    <row r="42" spans="1:52" ht="15">
      <c r="A42" s="231"/>
      <c r="B42" s="232"/>
      <c r="C42" s="232" t="s">
        <v>62</v>
      </c>
      <c r="D42" s="232" t="s">
        <v>98</v>
      </c>
      <c r="E42" s="245"/>
      <c r="F42" s="241"/>
      <c r="G42" s="295">
        <v>0</v>
      </c>
      <c r="H42" s="295">
        <v>0</v>
      </c>
      <c r="I42" s="295">
        <v>0</v>
      </c>
      <c r="J42" s="295">
        <v>0</v>
      </c>
      <c r="K42" s="233">
        <f aca="true" t="shared" si="17" ref="K42:K47">SUM(G42:J42)</f>
        <v>0</v>
      </c>
      <c r="L42" s="295">
        <v>0</v>
      </c>
      <c r="M42" s="295">
        <v>0</v>
      </c>
      <c r="N42" s="295">
        <v>0</v>
      </c>
      <c r="O42" s="295">
        <v>0</v>
      </c>
      <c r="P42" s="233">
        <f aca="true" t="shared" si="18" ref="P42:P47">SUM(L42:O42)</f>
        <v>0</v>
      </c>
      <c r="Q42" s="295">
        <v>0</v>
      </c>
      <c r="R42" s="295">
        <v>0</v>
      </c>
      <c r="S42" s="295">
        <v>0</v>
      </c>
      <c r="T42" s="295">
        <v>0</v>
      </c>
      <c r="U42" s="233">
        <f aca="true" t="shared" si="19" ref="U42:U47">SUM(Q42:T42)</f>
        <v>0</v>
      </c>
      <c r="V42" s="295">
        <v>0</v>
      </c>
      <c r="W42" s="295">
        <v>0</v>
      </c>
      <c r="X42" s="295">
        <v>0</v>
      </c>
      <c r="Y42" s="295">
        <v>0</v>
      </c>
      <c r="Z42" s="233">
        <f aca="true" t="shared" si="20" ref="Z42:Z47">SUM(V42:Y42)</f>
        <v>0</v>
      </c>
      <c r="AA42" s="295">
        <v>0</v>
      </c>
      <c r="AB42" s="295">
        <v>0</v>
      </c>
      <c r="AC42" s="295">
        <v>0</v>
      </c>
      <c r="AD42" s="295">
        <v>0</v>
      </c>
      <c r="AE42" s="233">
        <f aca="true" t="shared" si="21" ref="AE42:AE47">SUM(AA42:AD42)</f>
        <v>0</v>
      </c>
      <c r="AF42" s="1437"/>
      <c r="AG42" s="1437"/>
      <c r="AH42" s="295">
        <v>0</v>
      </c>
      <c r="AI42" s="295">
        <v>0</v>
      </c>
      <c r="AJ42" s="233">
        <f aca="true" t="shared" si="22" ref="AJ42:AJ47">SUM(AF42:AI42)</f>
        <v>0</v>
      </c>
      <c r="AK42" s="1437"/>
      <c r="AL42" s="1437"/>
      <c r="AM42" s="295">
        <v>0</v>
      </c>
      <c r="AN42" s="295">
        <v>0</v>
      </c>
      <c r="AO42" s="233">
        <f aca="true" t="shared" si="23" ref="AO42:AO47">SUM(AK42:AN42)</f>
        <v>0</v>
      </c>
      <c r="AP42" s="234"/>
      <c r="AQ42" s="233">
        <f aca="true" t="shared" si="24" ref="AQ42:AQ47">SUM(G42,Q42,L42,V42,AA42,AK42,AF42)</f>
        <v>0</v>
      </c>
      <c r="AR42" s="235" t="e">
        <f aca="true" t="shared" si="25" ref="AR42:AR47">AQ42/(AQ42+AS42)</f>
        <v>#DIV/0!</v>
      </c>
      <c r="AS42" s="233">
        <f aca="true" t="shared" si="26" ref="AS42:AS47">SUM(H42,R42,M42,W42,AB42,AL42,AG42)</f>
        <v>0</v>
      </c>
      <c r="AT42" s="235" t="e">
        <f aca="true" t="shared" si="27" ref="AT42:AT47">AS42/(AQ42+AS42)</f>
        <v>#DIV/0!</v>
      </c>
      <c r="AU42" s="233">
        <f aca="true" t="shared" si="28" ref="AU42:AU47">SUM(I42,N42,S42,X42,AC42,AM42,AH42)</f>
        <v>0</v>
      </c>
      <c r="AV42" s="235" t="e">
        <f aca="true" t="shared" si="29" ref="AV42:AV47">AU42/(AU42+AW42)</f>
        <v>#DIV/0!</v>
      </c>
      <c r="AW42" s="233">
        <f aca="true" t="shared" si="30" ref="AW42:AW47">SUM(J42,O42,T42,Y42,AD42,AN42,AI42)</f>
        <v>0</v>
      </c>
      <c r="AX42" s="235" t="e">
        <f aca="true" t="shared" si="31" ref="AX42:AX47">AW42/(AU42+AW42)</f>
        <v>#DIV/0!</v>
      </c>
      <c r="AY42" s="233">
        <f aca="true" t="shared" si="32" ref="AY42:AY47">SUM(AQ42,AS42,AU42,AW42)</f>
        <v>0</v>
      </c>
      <c r="AZ42" s="56"/>
    </row>
    <row r="43" spans="1:52" ht="15">
      <c r="A43" s="231"/>
      <c r="B43" s="232"/>
      <c r="C43" s="232" t="s">
        <v>63</v>
      </c>
      <c r="D43" s="232" t="s">
        <v>491</v>
      </c>
      <c r="E43" s="232"/>
      <c r="F43" s="241"/>
      <c r="G43" s="295">
        <v>0</v>
      </c>
      <c r="H43" s="295">
        <v>0</v>
      </c>
      <c r="I43" s="295">
        <v>0</v>
      </c>
      <c r="J43" s="295">
        <v>0</v>
      </c>
      <c r="K43" s="233">
        <f t="shared" si="17"/>
        <v>0</v>
      </c>
      <c r="L43" s="295">
        <v>0</v>
      </c>
      <c r="M43" s="295">
        <v>0</v>
      </c>
      <c r="N43" s="295">
        <v>0</v>
      </c>
      <c r="O43" s="295">
        <v>0</v>
      </c>
      <c r="P43" s="233">
        <f t="shared" si="18"/>
        <v>0</v>
      </c>
      <c r="Q43" s="295">
        <v>0</v>
      </c>
      <c r="R43" s="295">
        <v>0</v>
      </c>
      <c r="S43" s="295">
        <v>0</v>
      </c>
      <c r="T43" s="295">
        <v>0</v>
      </c>
      <c r="U43" s="233">
        <f>SUM(Q43:T43)</f>
        <v>0</v>
      </c>
      <c r="V43" s="295">
        <v>0</v>
      </c>
      <c r="W43" s="295">
        <v>0</v>
      </c>
      <c r="X43" s="295">
        <v>0</v>
      </c>
      <c r="Y43" s="295">
        <v>0</v>
      </c>
      <c r="Z43" s="233">
        <f t="shared" si="20"/>
        <v>0</v>
      </c>
      <c r="AA43" s="295">
        <v>0</v>
      </c>
      <c r="AB43" s="295">
        <v>0</v>
      </c>
      <c r="AC43" s="295">
        <v>0</v>
      </c>
      <c r="AD43" s="295">
        <v>0</v>
      </c>
      <c r="AE43" s="233">
        <f t="shared" si="21"/>
        <v>0</v>
      </c>
      <c r="AF43" s="1437"/>
      <c r="AG43" s="1437"/>
      <c r="AH43" s="295">
        <v>0</v>
      </c>
      <c r="AI43" s="295">
        <v>0</v>
      </c>
      <c r="AJ43" s="233">
        <f t="shared" si="22"/>
        <v>0</v>
      </c>
      <c r="AK43" s="1437"/>
      <c r="AL43" s="1437"/>
      <c r="AM43" s="295">
        <v>0</v>
      </c>
      <c r="AN43" s="295">
        <v>0</v>
      </c>
      <c r="AO43" s="233">
        <f t="shared" si="23"/>
        <v>0</v>
      </c>
      <c r="AP43" s="234"/>
      <c r="AQ43" s="233">
        <f t="shared" si="24"/>
        <v>0</v>
      </c>
      <c r="AR43" s="235" t="e">
        <f t="shared" si="25"/>
        <v>#DIV/0!</v>
      </c>
      <c r="AS43" s="233">
        <f t="shared" si="26"/>
        <v>0</v>
      </c>
      <c r="AT43" s="235" t="e">
        <f t="shared" si="27"/>
        <v>#DIV/0!</v>
      </c>
      <c r="AU43" s="233">
        <f t="shared" si="28"/>
        <v>0</v>
      </c>
      <c r="AV43" s="235" t="e">
        <f t="shared" si="29"/>
        <v>#DIV/0!</v>
      </c>
      <c r="AW43" s="233">
        <f t="shared" si="30"/>
        <v>0</v>
      </c>
      <c r="AX43" s="235" t="e">
        <f t="shared" si="31"/>
        <v>#DIV/0!</v>
      </c>
      <c r="AY43" s="233">
        <f t="shared" si="32"/>
        <v>0</v>
      </c>
      <c r="AZ43" s="56"/>
    </row>
    <row r="44" spans="1:52" ht="15">
      <c r="A44" s="231"/>
      <c r="B44" s="232"/>
      <c r="C44" s="232" t="s">
        <v>96</v>
      </c>
      <c r="D44" s="232" t="s">
        <v>99</v>
      </c>
      <c r="E44" s="232"/>
      <c r="F44" s="241"/>
      <c r="G44" s="295">
        <v>0</v>
      </c>
      <c r="H44" s="295">
        <v>0</v>
      </c>
      <c r="I44" s="295">
        <v>0</v>
      </c>
      <c r="J44" s="295">
        <v>0</v>
      </c>
      <c r="K44" s="233">
        <f t="shared" si="17"/>
        <v>0</v>
      </c>
      <c r="L44" s="295">
        <v>0</v>
      </c>
      <c r="M44" s="295">
        <v>0</v>
      </c>
      <c r="N44" s="295">
        <v>0</v>
      </c>
      <c r="O44" s="295">
        <v>0</v>
      </c>
      <c r="P44" s="233">
        <f t="shared" si="18"/>
        <v>0</v>
      </c>
      <c r="Q44" s="295">
        <v>0</v>
      </c>
      <c r="R44" s="295">
        <v>0</v>
      </c>
      <c r="S44" s="295">
        <v>0</v>
      </c>
      <c r="T44" s="295">
        <v>0</v>
      </c>
      <c r="U44" s="233">
        <f t="shared" si="19"/>
        <v>0</v>
      </c>
      <c r="V44" s="295">
        <v>0</v>
      </c>
      <c r="W44" s="295">
        <v>0</v>
      </c>
      <c r="X44" s="295">
        <v>0</v>
      </c>
      <c r="Y44" s="295">
        <v>0</v>
      </c>
      <c r="Z44" s="233">
        <f t="shared" si="20"/>
        <v>0</v>
      </c>
      <c r="AA44" s="295">
        <v>0</v>
      </c>
      <c r="AB44" s="295">
        <v>0</v>
      </c>
      <c r="AC44" s="295">
        <v>0</v>
      </c>
      <c r="AD44" s="295">
        <v>0</v>
      </c>
      <c r="AE44" s="233">
        <f t="shared" si="21"/>
        <v>0</v>
      </c>
      <c r="AF44" s="1437"/>
      <c r="AG44" s="1437"/>
      <c r="AH44" s="295">
        <v>0</v>
      </c>
      <c r="AI44" s="295">
        <v>0</v>
      </c>
      <c r="AJ44" s="233">
        <f t="shared" si="22"/>
        <v>0</v>
      </c>
      <c r="AK44" s="1437"/>
      <c r="AL44" s="1437"/>
      <c r="AM44" s="295">
        <v>0</v>
      </c>
      <c r="AN44" s="295">
        <v>0</v>
      </c>
      <c r="AO44" s="233">
        <f t="shared" si="23"/>
        <v>0</v>
      </c>
      <c r="AP44" s="234"/>
      <c r="AQ44" s="233">
        <f t="shared" si="24"/>
        <v>0</v>
      </c>
      <c r="AR44" s="235" t="e">
        <f t="shared" si="25"/>
        <v>#DIV/0!</v>
      </c>
      <c r="AS44" s="233">
        <f t="shared" si="26"/>
        <v>0</v>
      </c>
      <c r="AT44" s="235" t="e">
        <f t="shared" si="27"/>
        <v>#DIV/0!</v>
      </c>
      <c r="AU44" s="233">
        <f t="shared" si="28"/>
        <v>0</v>
      </c>
      <c r="AV44" s="235" t="e">
        <f t="shared" si="29"/>
        <v>#DIV/0!</v>
      </c>
      <c r="AW44" s="233">
        <f t="shared" si="30"/>
        <v>0</v>
      </c>
      <c r="AX44" s="235" t="e">
        <f t="shared" si="31"/>
        <v>#DIV/0!</v>
      </c>
      <c r="AY44" s="233">
        <f t="shared" si="32"/>
        <v>0</v>
      </c>
      <c r="AZ44" s="56"/>
    </row>
    <row r="45" spans="1:52" ht="15">
      <c r="A45" s="231"/>
      <c r="B45" s="232"/>
      <c r="C45" s="232" t="s">
        <v>67</v>
      </c>
      <c r="D45" s="232" t="s">
        <v>54</v>
      </c>
      <c r="E45" s="232"/>
      <c r="F45" s="241"/>
      <c r="G45" s="295">
        <v>0</v>
      </c>
      <c r="H45" s="295">
        <v>0</v>
      </c>
      <c r="I45" s="295">
        <v>0</v>
      </c>
      <c r="J45" s="295">
        <v>0</v>
      </c>
      <c r="K45" s="233">
        <f t="shared" si="17"/>
        <v>0</v>
      </c>
      <c r="L45" s="295">
        <v>0</v>
      </c>
      <c r="M45" s="295">
        <v>0</v>
      </c>
      <c r="N45" s="295">
        <v>0</v>
      </c>
      <c r="O45" s="295">
        <v>0</v>
      </c>
      <c r="P45" s="233">
        <f t="shared" si="18"/>
        <v>0</v>
      </c>
      <c r="Q45" s="295">
        <v>0</v>
      </c>
      <c r="R45" s="295">
        <v>0</v>
      </c>
      <c r="S45" s="295">
        <v>0</v>
      </c>
      <c r="T45" s="295">
        <v>0</v>
      </c>
      <c r="U45" s="233">
        <f t="shared" si="19"/>
        <v>0</v>
      </c>
      <c r="V45" s="295">
        <v>0</v>
      </c>
      <c r="W45" s="295">
        <v>0</v>
      </c>
      <c r="X45" s="295">
        <v>0</v>
      </c>
      <c r="Y45" s="295">
        <v>0</v>
      </c>
      <c r="Z45" s="233">
        <f t="shared" si="20"/>
        <v>0</v>
      </c>
      <c r="AA45" s="295">
        <v>0</v>
      </c>
      <c r="AB45" s="295">
        <v>0</v>
      </c>
      <c r="AC45" s="295">
        <v>0</v>
      </c>
      <c r="AD45" s="295">
        <v>0</v>
      </c>
      <c r="AE45" s="233">
        <f t="shared" si="21"/>
        <v>0</v>
      </c>
      <c r="AF45" s="1437"/>
      <c r="AG45" s="1437"/>
      <c r="AH45" s="295">
        <v>0</v>
      </c>
      <c r="AI45" s="295">
        <v>0</v>
      </c>
      <c r="AJ45" s="233">
        <f t="shared" si="22"/>
        <v>0</v>
      </c>
      <c r="AK45" s="1437"/>
      <c r="AL45" s="1437"/>
      <c r="AM45" s="295">
        <v>0</v>
      </c>
      <c r="AN45" s="295">
        <v>0</v>
      </c>
      <c r="AO45" s="233">
        <f t="shared" si="23"/>
        <v>0</v>
      </c>
      <c r="AP45" s="234"/>
      <c r="AQ45" s="233">
        <f t="shared" si="24"/>
        <v>0</v>
      </c>
      <c r="AR45" s="235" t="e">
        <f t="shared" si="25"/>
        <v>#DIV/0!</v>
      </c>
      <c r="AS45" s="233">
        <f t="shared" si="26"/>
        <v>0</v>
      </c>
      <c r="AT45" s="235" t="e">
        <f t="shared" si="27"/>
        <v>#DIV/0!</v>
      </c>
      <c r="AU45" s="233">
        <f t="shared" si="28"/>
        <v>0</v>
      </c>
      <c r="AV45" s="235" t="e">
        <f t="shared" si="29"/>
        <v>#DIV/0!</v>
      </c>
      <c r="AW45" s="233">
        <f t="shared" si="30"/>
        <v>0</v>
      </c>
      <c r="AX45" s="235" t="e">
        <f t="shared" si="31"/>
        <v>#DIV/0!</v>
      </c>
      <c r="AY45" s="233">
        <f t="shared" si="32"/>
        <v>0</v>
      </c>
      <c r="AZ45" s="56"/>
    </row>
    <row r="46" spans="1:52" ht="15">
      <c r="A46" s="231"/>
      <c r="B46" s="232"/>
      <c r="C46" s="232" t="s">
        <v>67</v>
      </c>
      <c r="D46" s="232" t="s">
        <v>490</v>
      </c>
      <c r="E46" s="232"/>
      <c r="F46" s="241"/>
      <c r="G46" s="295">
        <v>0</v>
      </c>
      <c r="H46" s="295">
        <v>0</v>
      </c>
      <c r="I46" s="295">
        <v>0</v>
      </c>
      <c r="J46" s="295">
        <v>0</v>
      </c>
      <c r="K46" s="233">
        <f t="shared" si="17"/>
        <v>0</v>
      </c>
      <c r="L46" s="295">
        <v>0</v>
      </c>
      <c r="M46" s="295">
        <v>0</v>
      </c>
      <c r="N46" s="295">
        <v>0</v>
      </c>
      <c r="O46" s="295">
        <v>0</v>
      </c>
      <c r="P46" s="233">
        <f t="shared" si="18"/>
        <v>0</v>
      </c>
      <c r="Q46" s="295">
        <v>0</v>
      </c>
      <c r="R46" s="295">
        <v>0</v>
      </c>
      <c r="S46" s="295">
        <v>0</v>
      </c>
      <c r="T46" s="295">
        <v>0</v>
      </c>
      <c r="U46" s="233">
        <f t="shared" si="19"/>
        <v>0</v>
      </c>
      <c r="V46" s="295">
        <v>0</v>
      </c>
      <c r="W46" s="295">
        <v>0</v>
      </c>
      <c r="X46" s="295">
        <v>0</v>
      </c>
      <c r="Y46" s="295">
        <v>0</v>
      </c>
      <c r="Z46" s="233">
        <f t="shared" si="20"/>
        <v>0</v>
      </c>
      <c r="AA46" s="295">
        <v>0</v>
      </c>
      <c r="AB46" s="295">
        <v>0</v>
      </c>
      <c r="AC46" s="295">
        <v>0</v>
      </c>
      <c r="AD46" s="295">
        <v>0</v>
      </c>
      <c r="AE46" s="233">
        <f t="shared" si="21"/>
        <v>0</v>
      </c>
      <c r="AF46" s="1437"/>
      <c r="AG46" s="1437"/>
      <c r="AH46" s="295">
        <v>0</v>
      </c>
      <c r="AI46" s="295">
        <v>0</v>
      </c>
      <c r="AJ46" s="233">
        <f t="shared" si="22"/>
        <v>0</v>
      </c>
      <c r="AK46" s="1437"/>
      <c r="AL46" s="1437"/>
      <c r="AM46" s="295">
        <v>0</v>
      </c>
      <c r="AN46" s="295">
        <v>0</v>
      </c>
      <c r="AO46" s="233">
        <f t="shared" si="23"/>
        <v>0</v>
      </c>
      <c r="AP46" s="234"/>
      <c r="AQ46" s="233">
        <f t="shared" si="24"/>
        <v>0</v>
      </c>
      <c r="AR46" s="235" t="e">
        <f t="shared" si="25"/>
        <v>#DIV/0!</v>
      </c>
      <c r="AS46" s="233">
        <f t="shared" si="26"/>
        <v>0</v>
      </c>
      <c r="AT46" s="235" t="e">
        <f t="shared" si="27"/>
        <v>#DIV/0!</v>
      </c>
      <c r="AU46" s="233">
        <f t="shared" si="28"/>
        <v>0</v>
      </c>
      <c r="AV46" s="235" t="e">
        <f t="shared" si="29"/>
        <v>#DIV/0!</v>
      </c>
      <c r="AW46" s="233">
        <f t="shared" si="30"/>
        <v>0</v>
      </c>
      <c r="AX46" s="235" t="e">
        <f t="shared" si="31"/>
        <v>#DIV/0!</v>
      </c>
      <c r="AY46" s="233">
        <f t="shared" si="32"/>
        <v>0</v>
      </c>
      <c r="AZ46" s="56"/>
    </row>
    <row r="47" spans="1:51" s="294" customFormat="1" ht="30" customHeight="1">
      <c r="A47" s="289"/>
      <c r="B47" s="290"/>
      <c r="C47" s="290" t="s">
        <v>69</v>
      </c>
      <c r="D47" s="1621" t="s">
        <v>110</v>
      </c>
      <c r="E47" s="1621"/>
      <c r="F47" s="1622"/>
      <c r="G47" s="296">
        <v>0</v>
      </c>
      <c r="H47" s="296">
        <v>0</v>
      </c>
      <c r="I47" s="296">
        <v>0</v>
      </c>
      <c r="J47" s="296">
        <v>0</v>
      </c>
      <c r="K47" s="291">
        <f t="shared" si="17"/>
        <v>0</v>
      </c>
      <c r="L47" s="296">
        <v>0</v>
      </c>
      <c r="M47" s="296">
        <v>0</v>
      </c>
      <c r="N47" s="296">
        <v>0</v>
      </c>
      <c r="O47" s="296">
        <v>0</v>
      </c>
      <c r="P47" s="291">
        <f t="shared" si="18"/>
        <v>0</v>
      </c>
      <c r="Q47" s="296">
        <v>0</v>
      </c>
      <c r="R47" s="296">
        <v>0</v>
      </c>
      <c r="S47" s="296">
        <v>0</v>
      </c>
      <c r="T47" s="296">
        <v>0</v>
      </c>
      <c r="U47" s="291">
        <f t="shared" si="19"/>
        <v>0</v>
      </c>
      <c r="V47" s="296">
        <v>0</v>
      </c>
      <c r="W47" s="296">
        <v>0</v>
      </c>
      <c r="X47" s="296">
        <v>0</v>
      </c>
      <c r="Y47" s="296">
        <v>0</v>
      </c>
      <c r="Z47" s="291">
        <f t="shared" si="20"/>
        <v>0</v>
      </c>
      <c r="AA47" s="296">
        <v>0</v>
      </c>
      <c r="AB47" s="296">
        <v>0</v>
      </c>
      <c r="AC47" s="296">
        <v>0</v>
      </c>
      <c r="AD47" s="296">
        <v>0</v>
      </c>
      <c r="AE47" s="291">
        <f t="shared" si="21"/>
        <v>0</v>
      </c>
      <c r="AF47" s="1440"/>
      <c r="AG47" s="1440"/>
      <c r="AH47" s="296">
        <v>0</v>
      </c>
      <c r="AI47" s="296">
        <v>0</v>
      </c>
      <c r="AJ47" s="291">
        <f t="shared" si="22"/>
        <v>0</v>
      </c>
      <c r="AK47" s="1440"/>
      <c r="AL47" s="1440"/>
      <c r="AM47" s="296">
        <v>0</v>
      </c>
      <c r="AN47" s="296">
        <v>0</v>
      </c>
      <c r="AO47" s="291">
        <f t="shared" si="23"/>
        <v>0</v>
      </c>
      <c r="AP47" s="292"/>
      <c r="AQ47" s="291">
        <f t="shared" si="24"/>
        <v>0</v>
      </c>
      <c r="AR47" s="293" t="e">
        <f t="shared" si="25"/>
        <v>#DIV/0!</v>
      </c>
      <c r="AS47" s="291">
        <f t="shared" si="26"/>
        <v>0</v>
      </c>
      <c r="AT47" s="293" t="e">
        <f t="shared" si="27"/>
        <v>#DIV/0!</v>
      </c>
      <c r="AU47" s="291">
        <f t="shared" si="28"/>
        <v>0</v>
      </c>
      <c r="AV47" s="293" t="e">
        <f t="shared" si="29"/>
        <v>#DIV/0!</v>
      </c>
      <c r="AW47" s="291">
        <f t="shared" si="30"/>
        <v>0</v>
      </c>
      <c r="AX47" s="293" t="e">
        <f t="shared" si="31"/>
        <v>#DIV/0!</v>
      </c>
      <c r="AY47" s="291">
        <f t="shared" si="32"/>
        <v>0</v>
      </c>
    </row>
    <row r="48" spans="1:52" ht="15">
      <c r="A48" s="231"/>
      <c r="B48" s="232"/>
      <c r="C48" s="232"/>
      <c r="D48" s="237"/>
      <c r="E48" s="241"/>
      <c r="F48" s="241"/>
      <c r="G48" s="242"/>
      <c r="H48" s="242"/>
      <c r="I48" s="242"/>
      <c r="J48" s="238"/>
      <c r="K48" s="246"/>
      <c r="L48" s="242"/>
      <c r="M48" s="242"/>
      <c r="N48" s="242"/>
      <c r="O48" s="238"/>
      <c r="P48" s="246"/>
      <c r="Q48" s="242"/>
      <c r="R48" s="242"/>
      <c r="S48" s="242"/>
      <c r="T48" s="238"/>
      <c r="U48" s="246"/>
      <c r="V48" s="242"/>
      <c r="W48" s="242"/>
      <c r="X48" s="242"/>
      <c r="Y48" s="238"/>
      <c r="Z48" s="246"/>
      <c r="AA48" s="242"/>
      <c r="AB48" s="242"/>
      <c r="AC48" s="242"/>
      <c r="AD48" s="238"/>
      <c r="AE48" s="246"/>
      <c r="AF48" s="1438"/>
      <c r="AG48" s="1438"/>
      <c r="AH48" s="242"/>
      <c r="AI48" s="238"/>
      <c r="AJ48" s="246"/>
      <c r="AK48" s="1438"/>
      <c r="AL48" s="1438"/>
      <c r="AM48" s="242"/>
      <c r="AN48" s="238"/>
      <c r="AO48" s="246"/>
      <c r="AP48" s="247"/>
      <c r="AQ48" s="246"/>
      <c r="AR48" s="248"/>
      <c r="AS48" s="246"/>
      <c r="AT48" s="248"/>
      <c r="AU48" s="246"/>
      <c r="AV48" s="248"/>
      <c r="AW48" s="246"/>
      <c r="AX48" s="248"/>
      <c r="AY48" s="246"/>
      <c r="AZ48" s="56"/>
    </row>
    <row r="49" spans="1:52" ht="15">
      <c r="A49" s="249"/>
      <c r="B49" s="250"/>
      <c r="C49" s="250"/>
      <c r="D49" s="251"/>
      <c r="E49" s="252"/>
      <c r="F49" s="252"/>
      <c r="G49" s="253"/>
      <c r="H49" s="253"/>
      <c r="I49" s="253"/>
      <c r="J49" s="254"/>
      <c r="K49" s="255"/>
      <c r="L49" s="253"/>
      <c r="M49" s="253"/>
      <c r="N49" s="253"/>
      <c r="O49" s="254"/>
      <c r="P49" s="255"/>
      <c r="Q49" s="253"/>
      <c r="R49" s="253"/>
      <c r="S49" s="253"/>
      <c r="T49" s="254"/>
      <c r="U49" s="255"/>
      <c r="V49" s="253"/>
      <c r="W49" s="253"/>
      <c r="X49" s="253"/>
      <c r="Y49" s="254"/>
      <c r="Z49" s="255"/>
      <c r="AA49" s="253"/>
      <c r="AB49" s="253"/>
      <c r="AC49" s="253"/>
      <c r="AD49" s="254"/>
      <c r="AE49" s="255"/>
      <c r="AF49" s="1441"/>
      <c r="AG49" s="1441"/>
      <c r="AH49" s="253"/>
      <c r="AI49" s="254"/>
      <c r="AJ49" s="255"/>
      <c r="AK49" s="1441"/>
      <c r="AL49" s="1441"/>
      <c r="AM49" s="253"/>
      <c r="AN49" s="254"/>
      <c r="AO49" s="255"/>
      <c r="AP49" s="247"/>
      <c r="AQ49" s="255"/>
      <c r="AR49" s="256"/>
      <c r="AS49" s="255"/>
      <c r="AT49" s="256"/>
      <c r="AU49" s="255"/>
      <c r="AV49" s="256"/>
      <c r="AW49" s="255"/>
      <c r="AX49" s="256"/>
      <c r="AY49" s="255"/>
      <c r="AZ49" s="56"/>
    </row>
    <row r="50" spans="1:52" ht="17.25" customHeight="1">
      <c r="A50" s="249"/>
      <c r="B50" s="1432" t="s">
        <v>56</v>
      </c>
      <c r="C50" s="1621" t="s">
        <v>488</v>
      </c>
      <c r="D50" s="1621"/>
      <c r="E50" s="1621"/>
      <c r="F50" s="1622"/>
      <c r="G50" s="1433"/>
      <c r="H50" s="1433"/>
      <c r="I50" s="1433"/>
      <c r="J50" s="1433"/>
      <c r="K50" s="1434"/>
      <c r="L50" s="1433"/>
      <c r="M50" s="1433"/>
      <c r="N50" s="1433"/>
      <c r="O50" s="1433"/>
      <c r="P50" s="1434"/>
      <c r="Q50" s="1433"/>
      <c r="R50" s="1433"/>
      <c r="S50" s="1433"/>
      <c r="T50" s="1433"/>
      <c r="U50" s="1434"/>
      <c r="V50" s="1433"/>
      <c r="W50" s="1433"/>
      <c r="X50" s="1433"/>
      <c r="Y50" s="1433"/>
      <c r="Z50" s="1434"/>
      <c r="AA50" s="1433"/>
      <c r="AB50" s="1433"/>
      <c r="AC50" s="1433"/>
      <c r="AD50" s="1433"/>
      <c r="AE50" s="1434"/>
      <c r="AF50" s="1433"/>
      <c r="AG50" s="1433"/>
      <c r="AH50" s="297">
        <v>0</v>
      </c>
      <c r="AI50" s="297">
        <v>0</v>
      </c>
      <c r="AJ50" s="233">
        <f>SUM(AF50:AI50)</f>
        <v>0</v>
      </c>
      <c r="AK50" s="1433"/>
      <c r="AL50" s="1433"/>
      <c r="AM50" s="1433"/>
      <c r="AN50" s="1433"/>
      <c r="AO50" s="1434"/>
      <c r="AP50" s="234"/>
      <c r="AQ50" s="1434"/>
      <c r="AR50" s="1467"/>
      <c r="AS50" s="1434"/>
      <c r="AT50" s="1467"/>
      <c r="AU50" s="233">
        <f>SUM(I50,N50,S50,X50,AC50,AM50,AH50)</f>
        <v>0</v>
      </c>
      <c r="AV50" s="235" t="e">
        <f>AU50/(AU50+AW50)</f>
        <v>#DIV/0!</v>
      </c>
      <c r="AW50" s="233">
        <f>SUM(J50,O50,T50,Y50,AD50,AN50,AI50)</f>
        <v>0</v>
      </c>
      <c r="AX50" s="235" t="e">
        <f>AW50/(AU50+AW50)</f>
        <v>#DIV/0!</v>
      </c>
      <c r="AY50" s="233">
        <f>SUM(AQ50,AS50,AU50,AW50)</f>
        <v>0</v>
      </c>
      <c r="AZ50" s="56"/>
    </row>
    <row r="51" spans="1:52" ht="15">
      <c r="A51" s="231"/>
      <c r="B51" s="232"/>
      <c r="C51" s="232"/>
      <c r="D51" s="237"/>
      <c r="E51" s="241"/>
      <c r="F51" s="241"/>
      <c r="G51" s="242"/>
      <c r="H51" s="242"/>
      <c r="I51" s="242"/>
      <c r="J51" s="238"/>
      <c r="K51" s="246"/>
      <c r="L51" s="242"/>
      <c r="M51" s="242"/>
      <c r="N51" s="242"/>
      <c r="O51" s="238"/>
      <c r="P51" s="246"/>
      <c r="Q51" s="242"/>
      <c r="R51" s="242"/>
      <c r="S51" s="242"/>
      <c r="T51" s="238"/>
      <c r="U51" s="246"/>
      <c r="V51" s="242"/>
      <c r="W51" s="242"/>
      <c r="X51" s="242"/>
      <c r="Y51" s="238"/>
      <c r="Z51" s="246"/>
      <c r="AA51" s="242"/>
      <c r="AB51" s="242"/>
      <c r="AC51" s="242"/>
      <c r="AD51" s="238"/>
      <c r="AE51" s="246"/>
      <c r="AF51" s="1438"/>
      <c r="AG51" s="1438"/>
      <c r="AH51" s="242"/>
      <c r="AI51" s="238"/>
      <c r="AJ51" s="246"/>
      <c r="AK51" s="1438"/>
      <c r="AL51" s="1438"/>
      <c r="AM51" s="242"/>
      <c r="AN51" s="238"/>
      <c r="AO51" s="246"/>
      <c r="AP51" s="247"/>
      <c r="AQ51" s="246"/>
      <c r="AR51" s="248"/>
      <c r="AS51" s="246"/>
      <c r="AT51" s="248"/>
      <c r="AU51" s="246"/>
      <c r="AV51" s="248"/>
      <c r="AW51" s="246"/>
      <c r="AX51" s="248"/>
      <c r="AY51" s="246"/>
      <c r="AZ51" s="56"/>
    </row>
    <row r="52" spans="1:52" ht="15">
      <c r="A52" s="249"/>
      <c r="B52" s="250"/>
      <c r="C52" s="250"/>
      <c r="D52" s="251"/>
      <c r="E52" s="252"/>
      <c r="F52" s="252"/>
      <c r="G52" s="253"/>
      <c r="H52" s="253"/>
      <c r="I52" s="253"/>
      <c r="J52" s="254"/>
      <c r="K52" s="255"/>
      <c r="L52" s="253"/>
      <c r="M52" s="253"/>
      <c r="N52" s="253"/>
      <c r="O52" s="254"/>
      <c r="P52" s="255"/>
      <c r="Q52" s="253"/>
      <c r="R52" s="253"/>
      <c r="S52" s="253"/>
      <c r="T52" s="254"/>
      <c r="U52" s="255"/>
      <c r="V52" s="253"/>
      <c r="W52" s="253"/>
      <c r="X52" s="253"/>
      <c r="Y52" s="254"/>
      <c r="Z52" s="255"/>
      <c r="AA52" s="253"/>
      <c r="AB52" s="253"/>
      <c r="AC52" s="253"/>
      <c r="AD52" s="254"/>
      <c r="AE52" s="255"/>
      <c r="AF52" s="1441"/>
      <c r="AG52" s="1441"/>
      <c r="AH52" s="253"/>
      <c r="AI52" s="254"/>
      <c r="AJ52" s="255"/>
      <c r="AK52" s="1441"/>
      <c r="AL52" s="1441"/>
      <c r="AM52" s="253"/>
      <c r="AN52" s="254"/>
      <c r="AO52" s="255"/>
      <c r="AP52" s="247"/>
      <c r="AQ52" s="255"/>
      <c r="AR52" s="256"/>
      <c r="AS52" s="255"/>
      <c r="AT52" s="256"/>
      <c r="AU52" s="255"/>
      <c r="AV52" s="256"/>
      <c r="AW52" s="255"/>
      <c r="AX52" s="256"/>
      <c r="AY52" s="255"/>
      <c r="AZ52" s="56"/>
    </row>
    <row r="53" spans="1:52" ht="15">
      <c r="A53" s="249"/>
      <c r="B53" s="250" t="s">
        <v>479</v>
      </c>
      <c r="C53" s="250" t="s">
        <v>505</v>
      </c>
      <c r="D53" s="251"/>
      <c r="E53" s="252"/>
      <c r="F53" s="252"/>
      <c r="G53" s="297">
        <v>0</v>
      </c>
      <c r="H53" s="297">
        <v>0</v>
      </c>
      <c r="I53" s="297">
        <v>0</v>
      </c>
      <c r="J53" s="297">
        <v>0</v>
      </c>
      <c r="K53" s="233">
        <f>SUM(G53:J53)</f>
        <v>0</v>
      </c>
      <c r="L53" s="297">
        <v>0</v>
      </c>
      <c r="M53" s="297">
        <v>0</v>
      </c>
      <c r="N53" s="297">
        <v>0</v>
      </c>
      <c r="O53" s="297">
        <v>0</v>
      </c>
      <c r="P53" s="233">
        <f>SUM(L53:O53)</f>
        <v>0</v>
      </c>
      <c r="Q53" s="297">
        <v>0</v>
      </c>
      <c r="R53" s="297">
        <v>0</v>
      </c>
      <c r="S53" s="297">
        <v>0</v>
      </c>
      <c r="T53" s="297">
        <v>0</v>
      </c>
      <c r="U53" s="233">
        <f>SUM(Q53:T53)</f>
        <v>0</v>
      </c>
      <c r="V53" s="297">
        <v>0</v>
      </c>
      <c r="W53" s="297">
        <v>0</v>
      </c>
      <c r="X53" s="297">
        <v>0</v>
      </c>
      <c r="Y53" s="297">
        <v>0</v>
      </c>
      <c r="Z53" s="233">
        <f>SUM(V53:Y53)</f>
        <v>0</v>
      </c>
      <c r="AA53" s="297">
        <v>0</v>
      </c>
      <c r="AB53" s="297">
        <v>0</v>
      </c>
      <c r="AC53" s="297">
        <v>0</v>
      </c>
      <c r="AD53" s="297">
        <v>0</v>
      </c>
      <c r="AE53" s="233">
        <f>SUM(AA53:AD53)</f>
        <v>0</v>
      </c>
      <c r="AF53" s="1433"/>
      <c r="AG53" s="1433"/>
      <c r="AH53" s="297">
        <v>0</v>
      </c>
      <c r="AI53" s="297">
        <v>0</v>
      </c>
      <c r="AJ53" s="233">
        <f>SUM(AF53:AI53)</f>
        <v>0</v>
      </c>
      <c r="AK53" s="1433"/>
      <c r="AL53" s="1433"/>
      <c r="AM53" s="297">
        <v>0</v>
      </c>
      <c r="AN53" s="297">
        <v>0</v>
      </c>
      <c r="AO53" s="233">
        <f>SUM(AK53:AN53)</f>
        <v>0</v>
      </c>
      <c r="AP53" s="234"/>
      <c r="AQ53" s="233">
        <f>SUM(G53,Q53,L53,V53,AA53,AK53,AF53)</f>
        <v>0</v>
      </c>
      <c r="AR53" s="235" t="e">
        <f>AQ53/(AQ53+AS53)</f>
        <v>#DIV/0!</v>
      </c>
      <c r="AS53" s="233">
        <f>SUM(H53,R53,M53,W53,AB53,AL53,AG53)</f>
        <v>0</v>
      </c>
      <c r="AT53" s="235" t="e">
        <f>AS53/(AQ53+AS53)</f>
        <v>#DIV/0!</v>
      </c>
      <c r="AU53" s="233">
        <f>SUM(I53,N53,S53,X53,AC53,AM53,AH53)</f>
        <v>0</v>
      </c>
      <c r="AV53" s="235" t="e">
        <f>AU53/(AU53+AW53)</f>
        <v>#DIV/0!</v>
      </c>
      <c r="AW53" s="233">
        <f>SUM(J53,O53,T53,Y53,AD53,AN53,AI53)</f>
        <v>0</v>
      </c>
      <c r="AX53" s="235" t="e">
        <f>AW53/(AU53+AW53)</f>
        <v>#DIV/0!</v>
      </c>
      <c r="AY53" s="233">
        <f>SUM(AQ53,AS53,AU53,AW53)</f>
        <v>0</v>
      </c>
      <c r="AZ53" s="56"/>
    </row>
    <row r="54" spans="1:52" ht="15">
      <c r="A54" s="249"/>
      <c r="B54" s="250"/>
      <c r="C54" s="250"/>
      <c r="D54" s="251"/>
      <c r="E54" s="252"/>
      <c r="F54" s="252"/>
      <c r="G54" s="253"/>
      <c r="H54" s="253"/>
      <c r="I54" s="253"/>
      <c r="J54" s="254"/>
      <c r="K54" s="257"/>
      <c r="L54" s="253"/>
      <c r="M54" s="253"/>
      <c r="N54" s="253"/>
      <c r="O54" s="254"/>
      <c r="P54" s="257"/>
      <c r="Q54" s="253"/>
      <c r="R54" s="253"/>
      <c r="S54" s="253"/>
      <c r="T54" s="254"/>
      <c r="U54" s="257"/>
      <c r="V54" s="253"/>
      <c r="W54" s="253"/>
      <c r="X54" s="253"/>
      <c r="Y54" s="254"/>
      <c r="Z54" s="257"/>
      <c r="AA54" s="253"/>
      <c r="AB54" s="253"/>
      <c r="AC54" s="253"/>
      <c r="AD54" s="254"/>
      <c r="AE54" s="257"/>
      <c r="AF54" s="1441"/>
      <c r="AG54" s="1441"/>
      <c r="AH54" s="253"/>
      <c r="AI54" s="254"/>
      <c r="AJ54" s="257"/>
      <c r="AK54" s="1441"/>
      <c r="AL54" s="1441"/>
      <c r="AM54" s="253"/>
      <c r="AN54" s="254"/>
      <c r="AO54" s="257"/>
      <c r="AP54" s="229"/>
      <c r="AQ54" s="257"/>
      <c r="AR54" s="258"/>
      <c r="AS54" s="257"/>
      <c r="AT54" s="258"/>
      <c r="AU54" s="257"/>
      <c r="AV54" s="258"/>
      <c r="AW54" s="257"/>
      <c r="AX54" s="258"/>
      <c r="AY54" s="257"/>
      <c r="AZ54" s="56"/>
    </row>
    <row r="55" spans="1:52" ht="15.75" thickBot="1">
      <c r="A55" s="249"/>
      <c r="B55" s="250"/>
      <c r="C55" s="250"/>
      <c r="D55" s="250"/>
      <c r="E55" s="252"/>
      <c r="F55" s="252"/>
      <c r="G55" s="253"/>
      <c r="H55" s="253"/>
      <c r="I55" s="253"/>
      <c r="J55" s="253"/>
      <c r="K55" s="257"/>
      <c r="L55" s="253"/>
      <c r="M55" s="253"/>
      <c r="N55" s="253"/>
      <c r="O55" s="253"/>
      <c r="P55" s="257"/>
      <c r="Q55" s="253"/>
      <c r="R55" s="253"/>
      <c r="S55" s="253"/>
      <c r="T55" s="253"/>
      <c r="U55" s="257"/>
      <c r="V55" s="253"/>
      <c r="W55" s="253"/>
      <c r="X55" s="253"/>
      <c r="Y55" s="253"/>
      <c r="Z55" s="257"/>
      <c r="AA55" s="253"/>
      <c r="AB55" s="253"/>
      <c r="AC55" s="253"/>
      <c r="AD55" s="253"/>
      <c r="AE55" s="257"/>
      <c r="AF55" s="1441"/>
      <c r="AG55" s="1441"/>
      <c r="AH55" s="253"/>
      <c r="AI55" s="253"/>
      <c r="AJ55" s="257"/>
      <c r="AK55" s="1441"/>
      <c r="AL55" s="1441"/>
      <c r="AM55" s="253"/>
      <c r="AN55" s="253"/>
      <c r="AO55" s="257"/>
      <c r="AP55" s="229"/>
      <c r="AQ55" s="257"/>
      <c r="AR55" s="258"/>
      <c r="AS55" s="257"/>
      <c r="AT55" s="258"/>
      <c r="AU55" s="257"/>
      <c r="AV55" s="258"/>
      <c r="AW55" s="257"/>
      <c r="AX55" s="258"/>
      <c r="AY55" s="257"/>
      <c r="AZ55" s="56"/>
    </row>
    <row r="56" spans="1:52" ht="15.75" thickBot="1">
      <c r="A56" s="259"/>
      <c r="B56" s="260"/>
      <c r="C56" s="260"/>
      <c r="D56" s="260"/>
      <c r="E56" s="261"/>
      <c r="F56" s="261"/>
      <c r="G56" s="262"/>
      <c r="H56" s="262"/>
      <c r="I56" s="262"/>
      <c r="J56" s="262"/>
      <c r="K56" s="263"/>
      <c r="L56" s="262"/>
      <c r="M56" s="262"/>
      <c r="N56" s="262"/>
      <c r="O56" s="262"/>
      <c r="P56" s="263"/>
      <c r="Q56" s="262"/>
      <c r="R56" s="262"/>
      <c r="S56" s="262"/>
      <c r="T56" s="262"/>
      <c r="U56" s="263"/>
      <c r="V56" s="262"/>
      <c r="W56" s="262"/>
      <c r="X56" s="262"/>
      <c r="Y56" s="262"/>
      <c r="Z56" s="263"/>
      <c r="AA56" s="262"/>
      <c r="AB56" s="262"/>
      <c r="AC56" s="262"/>
      <c r="AD56" s="262"/>
      <c r="AE56" s="263"/>
      <c r="AF56" s="1442"/>
      <c r="AG56" s="1442"/>
      <c r="AH56" s="262"/>
      <c r="AI56" s="262"/>
      <c r="AJ56" s="263"/>
      <c r="AK56" s="1442"/>
      <c r="AL56" s="1442"/>
      <c r="AM56" s="262"/>
      <c r="AN56" s="262"/>
      <c r="AO56" s="263"/>
      <c r="AP56" s="264"/>
      <c r="AQ56" s="263"/>
      <c r="AR56" s="265"/>
      <c r="AS56" s="263"/>
      <c r="AT56" s="265"/>
      <c r="AU56" s="263"/>
      <c r="AV56" s="265"/>
      <c r="AW56" s="263"/>
      <c r="AX56" s="265"/>
      <c r="AY56" s="263"/>
      <c r="AZ56" s="56"/>
    </row>
    <row r="57" spans="1:52" ht="15">
      <c r="A57" s="205"/>
      <c r="B57" s="206"/>
      <c r="C57" s="206"/>
      <c r="D57" s="206"/>
      <c r="E57" s="207"/>
      <c r="F57" s="207"/>
      <c r="G57" s="266"/>
      <c r="H57" s="266"/>
      <c r="I57" s="266"/>
      <c r="J57" s="266"/>
      <c r="K57" s="229"/>
      <c r="L57" s="266"/>
      <c r="M57" s="266"/>
      <c r="N57" s="266"/>
      <c r="O57" s="266"/>
      <c r="P57" s="229"/>
      <c r="Q57" s="266"/>
      <c r="R57" s="266"/>
      <c r="S57" s="266"/>
      <c r="T57" s="266"/>
      <c r="U57" s="229"/>
      <c r="V57" s="266"/>
      <c r="W57" s="266"/>
      <c r="X57" s="266"/>
      <c r="Y57" s="266"/>
      <c r="Z57" s="229"/>
      <c r="AA57" s="266"/>
      <c r="AB57" s="266"/>
      <c r="AC57" s="266"/>
      <c r="AD57" s="266"/>
      <c r="AE57" s="229"/>
      <c r="AF57" s="1443"/>
      <c r="AG57" s="1443"/>
      <c r="AH57" s="266"/>
      <c r="AI57" s="266"/>
      <c r="AJ57" s="229"/>
      <c r="AK57" s="1443"/>
      <c r="AL57" s="1443"/>
      <c r="AM57" s="266"/>
      <c r="AN57" s="266"/>
      <c r="AO57" s="229"/>
      <c r="AP57" s="229"/>
      <c r="AQ57" s="229"/>
      <c r="AR57" s="267"/>
      <c r="AS57" s="229"/>
      <c r="AT57" s="267"/>
      <c r="AU57" s="229"/>
      <c r="AV57" s="267"/>
      <c r="AW57" s="229"/>
      <c r="AX57" s="267"/>
      <c r="AY57" s="229"/>
      <c r="AZ57" s="56"/>
    </row>
    <row r="58" spans="1:52" ht="15.75">
      <c r="A58" s="1618" t="s">
        <v>79</v>
      </c>
      <c r="B58" s="1619"/>
      <c r="C58" s="1619"/>
      <c r="D58" s="1619"/>
      <c r="E58" s="1619"/>
      <c r="F58" s="1620"/>
      <c r="G58" s="268">
        <f>SUM(G53,G40,G31,G19,G10,G50)</f>
        <v>0</v>
      </c>
      <c r="H58" s="268">
        <f aca="true" t="shared" si="33" ref="H58:AO58">SUM(H53,H40,H31,H19,H10,H50)</f>
        <v>0</v>
      </c>
      <c r="I58" s="268">
        <f t="shared" si="33"/>
        <v>0</v>
      </c>
      <c r="J58" s="268">
        <f t="shared" si="33"/>
        <v>0</v>
      </c>
      <c r="K58" s="268">
        <f t="shared" si="33"/>
        <v>0</v>
      </c>
      <c r="L58" s="268">
        <f t="shared" si="33"/>
        <v>0</v>
      </c>
      <c r="M58" s="268">
        <f t="shared" si="33"/>
        <v>0</v>
      </c>
      <c r="N58" s="268">
        <f t="shared" si="33"/>
        <v>0</v>
      </c>
      <c r="O58" s="268">
        <f t="shared" si="33"/>
        <v>0</v>
      </c>
      <c r="P58" s="268">
        <f t="shared" si="33"/>
        <v>0</v>
      </c>
      <c r="Q58" s="268">
        <f t="shared" si="33"/>
        <v>0</v>
      </c>
      <c r="R58" s="268">
        <f t="shared" si="33"/>
        <v>0</v>
      </c>
      <c r="S58" s="268">
        <f t="shared" si="33"/>
        <v>0</v>
      </c>
      <c r="T58" s="268">
        <f t="shared" si="33"/>
        <v>0</v>
      </c>
      <c r="U58" s="268">
        <f t="shared" si="33"/>
        <v>0</v>
      </c>
      <c r="V58" s="268">
        <f t="shared" si="33"/>
        <v>0</v>
      </c>
      <c r="W58" s="268">
        <f t="shared" si="33"/>
        <v>0</v>
      </c>
      <c r="X58" s="268">
        <f t="shared" si="33"/>
        <v>0</v>
      </c>
      <c r="Y58" s="268">
        <f t="shared" si="33"/>
        <v>0</v>
      </c>
      <c r="Z58" s="268">
        <f t="shared" si="33"/>
        <v>0</v>
      </c>
      <c r="AA58" s="268">
        <f t="shared" si="33"/>
        <v>0</v>
      </c>
      <c r="AB58" s="268">
        <f t="shared" si="33"/>
        <v>0</v>
      </c>
      <c r="AC58" s="268">
        <f t="shared" si="33"/>
        <v>0</v>
      </c>
      <c r="AD58" s="268">
        <f t="shared" si="33"/>
        <v>0</v>
      </c>
      <c r="AE58" s="268">
        <f t="shared" si="33"/>
        <v>0</v>
      </c>
      <c r="AF58" s="1444"/>
      <c r="AG58" s="1444"/>
      <c r="AH58" s="268">
        <f t="shared" si="33"/>
        <v>0</v>
      </c>
      <c r="AI58" s="268">
        <f t="shared" si="33"/>
        <v>0</v>
      </c>
      <c r="AJ58" s="268">
        <f t="shared" si="33"/>
        <v>0</v>
      </c>
      <c r="AK58" s="1444"/>
      <c r="AL58" s="1444"/>
      <c r="AM58" s="268">
        <f t="shared" si="33"/>
        <v>0</v>
      </c>
      <c r="AN58" s="268">
        <f t="shared" si="33"/>
        <v>0</v>
      </c>
      <c r="AO58" s="268">
        <f t="shared" si="33"/>
        <v>0</v>
      </c>
      <c r="AP58" s="268"/>
      <c r="AQ58" s="268">
        <f>SUM(AQ53,AQ40,AQ31,AQ19,AQ10,AQ50)</f>
        <v>0</v>
      </c>
      <c r="AR58" s="269" t="e">
        <f>AQ58/(AQ58+AS58)</f>
        <v>#DIV/0!</v>
      </c>
      <c r="AS58" s="268">
        <f>SUM(AS53,AS40,AS31,AS19,AS10,AS50)</f>
        <v>0</v>
      </c>
      <c r="AT58" s="269" t="e">
        <f>AS58/(AQ58+AS58)</f>
        <v>#DIV/0!</v>
      </c>
      <c r="AU58" s="268">
        <f>SUM(AU53,AU40,AU31,AU19,AU10,AU50)</f>
        <v>0</v>
      </c>
      <c r="AV58" s="269" t="e">
        <f>AU58/(AU58+AW58)</f>
        <v>#DIV/0!</v>
      </c>
      <c r="AW58" s="268">
        <f>SUM(AW53,AW40,AW31,AW19,AW10,AW50)</f>
        <v>0</v>
      </c>
      <c r="AX58" s="269" t="e">
        <f>AW58/(AU58+AW58)</f>
        <v>#DIV/0!</v>
      </c>
      <c r="AY58" s="268">
        <f>SUM(AY53,AY40,AY31,AY19,AY10,AY50)</f>
        <v>0</v>
      </c>
      <c r="AZ58" s="56"/>
    </row>
    <row r="59" spans="1:52" ht="15.75" thickBot="1">
      <c r="A59" s="219"/>
      <c r="B59" s="220"/>
      <c r="C59" s="220"/>
      <c r="D59" s="220"/>
      <c r="E59" s="221"/>
      <c r="F59" s="221"/>
      <c r="G59" s="270"/>
      <c r="H59" s="270"/>
      <c r="I59" s="270"/>
      <c r="J59" s="270"/>
      <c r="K59" s="271"/>
      <c r="L59" s="270"/>
      <c r="M59" s="270"/>
      <c r="N59" s="270"/>
      <c r="O59" s="270"/>
      <c r="P59" s="271"/>
      <c r="Q59" s="270"/>
      <c r="R59" s="270"/>
      <c r="S59" s="270"/>
      <c r="T59" s="270"/>
      <c r="U59" s="271"/>
      <c r="V59" s="270"/>
      <c r="W59" s="270"/>
      <c r="X59" s="270"/>
      <c r="Y59" s="270"/>
      <c r="Z59" s="271"/>
      <c r="AA59" s="270"/>
      <c r="AB59" s="270"/>
      <c r="AC59" s="270"/>
      <c r="AD59" s="270"/>
      <c r="AE59" s="271"/>
      <c r="AF59" s="1445"/>
      <c r="AG59" s="1445"/>
      <c r="AH59" s="270"/>
      <c r="AI59" s="270"/>
      <c r="AJ59" s="271"/>
      <c r="AK59" s="1445"/>
      <c r="AL59" s="1445"/>
      <c r="AM59" s="270"/>
      <c r="AN59" s="270"/>
      <c r="AO59" s="271"/>
      <c r="AP59" s="229"/>
      <c r="AQ59" s="271"/>
      <c r="AR59" s="272"/>
      <c r="AS59" s="271"/>
      <c r="AT59" s="272"/>
      <c r="AU59" s="271"/>
      <c r="AV59" s="272"/>
      <c r="AW59" s="271"/>
      <c r="AX59" s="272"/>
      <c r="AY59" s="271"/>
      <c r="AZ59" s="56"/>
    </row>
    <row r="60" spans="1:51" s="277" customFormat="1" ht="15">
      <c r="A60" s="273"/>
      <c r="B60" s="273"/>
      <c r="C60" s="273"/>
      <c r="D60" s="273"/>
      <c r="E60" s="273"/>
      <c r="F60" s="274"/>
      <c r="G60" s="275"/>
      <c r="H60" s="275"/>
      <c r="I60" s="275"/>
      <c r="J60" s="275"/>
      <c r="K60" s="276"/>
      <c r="L60" s="275"/>
      <c r="M60" s="275"/>
      <c r="N60" s="275"/>
      <c r="O60" s="275"/>
      <c r="P60" s="276"/>
      <c r="Q60" s="275"/>
      <c r="R60" s="275"/>
      <c r="S60" s="275"/>
      <c r="T60" s="275"/>
      <c r="U60" s="276"/>
      <c r="V60" s="275"/>
      <c r="W60" s="275"/>
      <c r="X60" s="275"/>
      <c r="Y60" s="275"/>
      <c r="Z60" s="276"/>
      <c r="AA60" s="275"/>
      <c r="AB60" s="275"/>
      <c r="AC60" s="275"/>
      <c r="AD60" s="275"/>
      <c r="AE60" s="276"/>
      <c r="AF60" s="1446"/>
      <c r="AG60" s="1446"/>
      <c r="AH60" s="275"/>
      <c r="AI60" s="275"/>
      <c r="AJ60" s="276"/>
      <c r="AK60" s="1446"/>
      <c r="AL60" s="1446"/>
      <c r="AM60" s="275"/>
      <c r="AN60" s="275"/>
      <c r="AO60" s="276"/>
      <c r="AP60" s="276"/>
      <c r="AS60" s="278"/>
      <c r="AT60" s="278" t="s">
        <v>113</v>
      </c>
      <c r="AU60" s="278">
        <f>(+AQ58+AU58)-'TABEL 2'!F75</f>
        <v>0</v>
      </c>
      <c r="AV60" s="278"/>
      <c r="AW60" s="278">
        <f>(+AS58+AW58)-'TABEL 2'!H75</f>
        <v>0</v>
      </c>
      <c r="AX60" s="278"/>
      <c r="AY60" s="278"/>
    </row>
    <row r="61" spans="1:51" s="277" customFormat="1" ht="15">
      <c r="A61" s="279"/>
      <c r="B61" s="279"/>
      <c r="C61" s="279"/>
      <c r="D61" s="279"/>
      <c r="E61" s="273"/>
      <c r="F61" s="274"/>
      <c r="G61" s="280"/>
      <c r="H61" s="280"/>
      <c r="I61" s="280"/>
      <c r="J61" s="280"/>
      <c r="K61" s="281"/>
      <c r="L61" s="280"/>
      <c r="M61" s="280"/>
      <c r="N61" s="280"/>
      <c r="O61" s="280"/>
      <c r="P61" s="281"/>
      <c r="Q61" s="280"/>
      <c r="R61" s="280"/>
      <c r="S61" s="280"/>
      <c r="T61" s="280"/>
      <c r="U61" s="281"/>
      <c r="V61" s="280"/>
      <c r="W61" s="280"/>
      <c r="X61" s="280"/>
      <c r="Y61" s="280"/>
      <c r="Z61" s="281"/>
      <c r="AA61" s="280"/>
      <c r="AB61" s="280"/>
      <c r="AC61" s="280"/>
      <c r="AD61" s="280"/>
      <c r="AE61" s="281"/>
      <c r="AF61" s="1447"/>
      <c r="AG61" s="1447"/>
      <c r="AH61" s="280"/>
      <c r="AI61" s="280"/>
      <c r="AJ61" s="281"/>
      <c r="AK61" s="1447"/>
      <c r="AL61" s="1447"/>
      <c r="AM61" s="280"/>
      <c r="AN61" s="280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</row>
    <row r="62" spans="1:52" ht="15">
      <c r="A62" s="211"/>
      <c r="B62" s="211"/>
      <c r="C62" s="211"/>
      <c r="D62" s="211"/>
      <c r="E62" s="212"/>
      <c r="F62" s="279" t="s">
        <v>115</v>
      </c>
      <c r="G62" s="1478" t="e">
        <f>(+G58+I58)/$K$58</f>
        <v>#DIV/0!</v>
      </c>
      <c r="H62" s="1478" t="e">
        <f>(+H58+J58)/$K$58</f>
        <v>#DIV/0!</v>
      </c>
      <c r="I62" s="1478"/>
      <c r="J62" s="1478"/>
      <c r="K62" s="1478" t="e">
        <f>K58/K58</f>
        <v>#DIV/0!</v>
      </c>
      <c r="L62" s="1478" t="e">
        <f>(+L58+N58)/$P$58</f>
        <v>#DIV/0!</v>
      </c>
      <c r="M62" s="1478" t="e">
        <f>(+M58+O58)/$P$58</f>
        <v>#DIV/0!</v>
      </c>
      <c r="N62" s="1478"/>
      <c r="O62" s="1478"/>
      <c r="P62" s="1478" t="e">
        <f>P58/P58</f>
        <v>#DIV/0!</v>
      </c>
      <c r="Q62" s="1478" t="e">
        <f>(+Q58+S58)/$U$58</f>
        <v>#DIV/0!</v>
      </c>
      <c r="R62" s="1478" t="e">
        <f>(+R58+T58)/$U$58</f>
        <v>#DIV/0!</v>
      </c>
      <c r="S62" s="1478"/>
      <c r="T62" s="1478"/>
      <c r="U62" s="1478" t="e">
        <f>U58/U58</f>
        <v>#DIV/0!</v>
      </c>
      <c r="V62" s="1478" t="e">
        <f>(+V58+X58)/$Z$58</f>
        <v>#DIV/0!</v>
      </c>
      <c r="W62" s="1478" t="e">
        <f>(+W58+Y58)/$Z$58</f>
        <v>#DIV/0!</v>
      </c>
      <c r="X62" s="1478"/>
      <c r="Y62" s="1478"/>
      <c r="Z62" s="1478" t="e">
        <f>Z58/Z58</f>
        <v>#DIV/0!</v>
      </c>
      <c r="AA62" s="1478" t="e">
        <f>(+AA58+AC58)/$AE$58</f>
        <v>#DIV/0!</v>
      </c>
      <c r="AB62" s="1478" t="e">
        <f>(+AB58+AD58)/$AE$58</f>
        <v>#DIV/0!</v>
      </c>
      <c r="AC62" s="1478"/>
      <c r="AD62" s="1478"/>
      <c r="AE62" s="1478" t="e">
        <f>AE58/AE58</f>
        <v>#DIV/0!</v>
      </c>
      <c r="AF62" s="1479"/>
      <c r="AG62" s="1479"/>
      <c r="AH62" s="1478"/>
      <c r="AI62" s="1478"/>
      <c r="AJ62" s="1478" t="e">
        <f>AJ58/AJ58</f>
        <v>#DIV/0!</v>
      </c>
      <c r="AK62" s="1479"/>
      <c r="AL62" s="1479"/>
      <c r="AM62" s="1478"/>
      <c r="AN62" s="1478"/>
      <c r="AO62" s="1478" t="e">
        <f>AO58/AO58</f>
        <v>#DIV/0!</v>
      </c>
      <c r="AP62" s="1478"/>
      <c r="AQ62" s="1478" t="e">
        <f>(AQ58+AU58)/$AY$58</f>
        <v>#DIV/0!</v>
      </c>
      <c r="AR62" s="1478"/>
      <c r="AS62" s="1478" t="e">
        <f>(AS58+AW58)/$AY$58</f>
        <v>#DIV/0!</v>
      </c>
      <c r="AT62" s="1478"/>
      <c r="AU62" s="1478"/>
      <c r="AV62" s="1478"/>
      <c r="AW62" s="1478"/>
      <c r="AX62" s="1478"/>
      <c r="AY62" s="1478" t="e">
        <f>AY58/AY58</f>
        <v>#DIV/0!</v>
      </c>
      <c r="AZ62" s="282"/>
    </row>
    <row r="63" spans="1:52" ht="15">
      <c r="A63" s="211"/>
      <c r="B63" s="211"/>
      <c r="C63" s="211"/>
      <c r="D63" s="211"/>
      <c r="E63" s="212"/>
      <c r="F63" s="279"/>
      <c r="G63" s="1478"/>
      <c r="H63" s="1478"/>
      <c r="I63" s="1478"/>
      <c r="J63" s="1478"/>
      <c r="K63" s="1478"/>
      <c r="L63" s="1478"/>
      <c r="M63" s="1478"/>
      <c r="N63" s="1478"/>
      <c r="O63" s="1478"/>
      <c r="P63" s="1478"/>
      <c r="Q63" s="1478"/>
      <c r="R63" s="1478"/>
      <c r="S63" s="1478"/>
      <c r="T63" s="1478"/>
      <c r="U63" s="1478"/>
      <c r="V63" s="1478"/>
      <c r="W63" s="1478"/>
      <c r="X63" s="1478"/>
      <c r="Y63" s="1478"/>
      <c r="Z63" s="1478"/>
      <c r="AA63" s="1480"/>
      <c r="AB63" s="1478"/>
      <c r="AC63" s="1478"/>
      <c r="AD63" s="1478"/>
      <c r="AE63" s="1478"/>
      <c r="AF63" s="1481"/>
      <c r="AG63" s="1479"/>
      <c r="AH63" s="1478"/>
      <c r="AI63" s="1478"/>
      <c r="AJ63" s="1478"/>
      <c r="AK63" s="1481"/>
      <c r="AL63" s="1479"/>
      <c r="AM63" s="1478"/>
      <c r="AN63" s="1478"/>
      <c r="AO63" s="1478"/>
      <c r="AP63" s="1478"/>
      <c r="AQ63" s="1478"/>
      <c r="AR63" s="1478"/>
      <c r="AS63" s="1478"/>
      <c r="AT63" s="1478"/>
      <c r="AU63" s="1478"/>
      <c r="AV63" s="1478"/>
      <c r="AW63" s="1478"/>
      <c r="AX63" s="1478"/>
      <c r="AY63" s="1478"/>
      <c r="AZ63" s="282"/>
    </row>
    <row r="64" spans="1:52" ht="15">
      <c r="A64" s="211"/>
      <c r="B64" s="211"/>
      <c r="C64" s="211"/>
      <c r="D64" s="211"/>
      <c r="E64" s="212"/>
      <c r="F64" s="279" t="s">
        <v>114</v>
      </c>
      <c r="G64" s="1478"/>
      <c r="H64" s="1478" t="e">
        <f>(+G58+H58)/$K$58</f>
        <v>#DIV/0!</v>
      </c>
      <c r="I64" s="1478"/>
      <c r="J64" s="1478" t="e">
        <f>(+I58+J58)/$K$58</f>
        <v>#DIV/0!</v>
      </c>
      <c r="K64" s="1478" t="e">
        <f>K58/K58</f>
        <v>#DIV/0!</v>
      </c>
      <c r="L64" s="1478"/>
      <c r="M64" s="1478" t="e">
        <f>(+L58+M58)/$P$58</f>
        <v>#DIV/0!</v>
      </c>
      <c r="N64" s="1478"/>
      <c r="O64" s="1478" t="e">
        <f>(+N58+O58)/$P$58</f>
        <v>#DIV/0!</v>
      </c>
      <c r="P64" s="1478" t="e">
        <f>P58/P58</f>
        <v>#DIV/0!</v>
      </c>
      <c r="Q64" s="1478"/>
      <c r="R64" s="1478" t="e">
        <f>(+Q58+R58)/$U$58</f>
        <v>#DIV/0!</v>
      </c>
      <c r="S64" s="1478"/>
      <c r="T64" s="1478" t="e">
        <f>(+S58+T58)/$U$58</f>
        <v>#DIV/0!</v>
      </c>
      <c r="U64" s="1478" t="e">
        <f>U58/U58</f>
        <v>#DIV/0!</v>
      </c>
      <c r="V64" s="1478"/>
      <c r="W64" s="1478" t="e">
        <f>(+V58+W58)/$Z$58</f>
        <v>#DIV/0!</v>
      </c>
      <c r="X64" s="1478"/>
      <c r="Y64" s="1478" t="e">
        <f>(+X58+Y58)/$Z$58</f>
        <v>#DIV/0!</v>
      </c>
      <c r="Z64" s="1478" t="e">
        <f>Z58/Z58</f>
        <v>#DIV/0!</v>
      </c>
      <c r="AA64" s="1480"/>
      <c r="AB64" s="1478" t="e">
        <f>(+AA58+AB58)/$AE$58</f>
        <v>#DIV/0!</v>
      </c>
      <c r="AC64" s="1478"/>
      <c r="AD64" s="1478" t="e">
        <f>(+AC58+AD58)/$AE$58</f>
        <v>#DIV/0!</v>
      </c>
      <c r="AE64" s="1478" t="e">
        <f>AE58/AE58</f>
        <v>#DIV/0!</v>
      </c>
      <c r="AF64" s="1481"/>
      <c r="AG64" s="1479"/>
      <c r="AH64" s="1478"/>
      <c r="AI64" s="1478" t="e">
        <f>(+AH58+AI58)/$AJ$58</f>
        <v>#DIV/0!</v>
      </c>
      <c r="AJ64" s="1478" t="e">
        <f>AJ58/AJ58</f>
        <v>#DIV/0!</v>
      </c>
      <c r="AK64" s="1481"/>
      <c r="AL64" s="1479"/>
      <c r="AM64" s="1478"/>
      <c r="AN64" s="1478" t="e">
        <f>(+AM58+AN58)/$AO$58</f>
        <v>#DIV/0!</v>
      </c>
      <c r="AO64" s="1478" t="e">
        <f>AO58/AO58</f>
        <v>#DIV/0!</v>
      </c>
      <c r="AP64" s="1478"/>
      <c r="AQ64" s="1478"/>
      <c r="AR64" s="1478"/>
      <c r="AS64" s="1478" t="e">
        <f>(+AQ58+AS58)/$AY$58</f>
        <v>#DIV/0!</v>
      </c>
      <c r="AT64" s="1478"/>
      <c r="AU64" s="1478"/>
      <c r="AV64" s="1478"/>
      <c r="AW64" s="1478" t="e">
        <f>(+AU58+AW58)/$AY$58</f>
        <v>#DIV/0!</v>
      </c>
      <c r="AX64" s="1478"/>
      <c r="AY64" s="1478" t="e">
        <f>AY58/AY58</f>
        <v>#DIV/0!</v>
      </c>
      <c r="AZ64" s="282"/>
    </row>
    <row r="65" spans="1:52" ht="15">
      <c r="A65" s="211"/>
      <c r="B65" s="211"/>
      <c r="C65" s="211"/>
      <c r="D65" s="211"/>
      <c r="E65" s="212"/>
      <c r="F65" s="279"/>
      <c r="G65" s="1478"/>
      <c r="H65" s="1478"/>
      <c r="I65" s="1478"/>
      <c r="J65" s="1478"/>
      <c r="K65" s="1478"/>
      <c r="L65" s="1478"/>
      <c r="M65" s="1478"/>
      <c r="N65" s="1478"/>
      <c r="O65" s="1478"/>
      <c r="P65" s="1478"/>
      <c r="Q65" s="1478"/>
      <c r="R65" s="1478"/>
      <c r="S65" s="1478"/>
      <c r="T65" s="1478"/>
      <c r="U65" s="1478"/>
      <c r="V65" s="1478"/>
      <c r="W65" s="1478"/>
      <c r="X65" s="1478"/>
      <c r="Y65" s="1478"/>
      <c r="Z65" s="1478"/>
      <c r="AA65" s="1480"/>
      <c r="AB65" s="1478"/>
      <c r="AC65" s="1478"/>
      <c r="AD65" s="1478"/>
      <c r="AE65" s="1478"/>
      <c r="AF65" s="1481"/>
      <c r="AG65" s="1479"/>
      <c r="AH65" s="1478"/>
      <c r="AI65" s="1478"/>
      <c r="AJ65" s="1478"/>
      <c r="AK65" s="1481"/>
      <c r="AL65" s="1479"/>
      <c r="AM65" s="1478"/>
      <c r="AN65" s="1478"/>
      <c r="AO65" s="1478"/>
      <c r="AP65" s="1478"/>
      <c r="AQ65" s="1478"/>
      <c r="AR65" s="1478"/>
      <c r="AS65" s="1478"/>
      <c r="AT65" s="1478"/>
      <c r="AU65" s="1478"/>
      <c r="AV65" s="1478"/>
      <c r="AW65" s="1478"/>
      <c r="AX65" s="1478"/>
      <c r="AY65" s="1478"/>
      <c r="AZ65" s="282"/>
    </row>
    <row r="66" spans="1:52" ht="15">
      <c r="A66" s="211"/>
      <c r="B66" s="211"/>
      <c r="C66" s="211"/>
      <c r="D66" s="211"/>
      <c r="E66" s="212"/>
      <c r="F66" s="279" t="s">
        <v>100</v>
      </c>
      <c r="G66" s="1478"/>
      <c r="H66" s="1478"/>
      <c r="I66" s="1478"/>
      <c r="J66" s="1478"/>
      <c r="K66" s="1478" t="e">
        <f>K58/$AY$58</f>
        <v>#DIV/0!</v>
      </c>
      <c r="L66" s="1478"/>
      <c r="M66" s="1478"/>
      <c r="N66" s="1478"/>
      <c r="O66" s="1478"/>
      <c r="P66" s="1478" t="e">
        <f>P58/$AY$58</f>
        <v>#DIV/0!</v>
      </c>
      <c r="Q66" s="1478"/>
      <c r="R66" s="1478"/>
      <c r="S66" s="1478"/>
      <c r="T66" s="1478"/>
      <c r="U66" s="1478" t="e">
        <f>U58/$AY$58</f>
        <v>#DIV/0!</v>
      </c>
      <c r="V66" s="1478"/>
      <c r="W66" s="1478"/>
      <c r="X66" s="1478"/>
      <c r="Y66" s="1478"/>
      <c r="Z66" s="1478" t="e">
        <f>Z58/$AY$58</f>
        <v>#DIV/0!</v>
      </c>
      <c r="AA66" s="1478"/>
      <c r="AB66" s="1478"/>
      <c r="AC66" s="1478"/>
      <c r="AD66" s="1478"/>
      <c r="AE66" s="1478" t="e">
        <f>AE58/$AY$58</f>
        <v>#DIV/0!</v>
      </c>
      <c r="AF66" s="1479"/>
      <c r="AG66" s="1479"/>
      <c r="AH66" s="1478"/>
      <c r="AI66" s="1478"/>
      <c r="AJ66" s="1478" t="e">
        <f>AJ58/$AY$58</f>
        <v>#DIV/0!</v>
      </c>
      <c r="AK66" s="1479"/>
      <c r="AL66" s="1479"/>
      <c r="AM66" s="1478"/>
      <c r="AN66" s="1478"/>
      <c r="AO66" s="1478" t="e">
        <f>AO58/$AY$58</f>
        <v>#DIV/0!</v>
      </c>
      <c r="AP66" s="1478"/>
      <c r="AQ66" s="1478"/>
      <c r="AR66" s="1478"/>
      <c r="AS66" s="1478"/>
      <c r="AT66" s="1478"/>
      <c r="AU66" s="1478"/>
      <c r="AV66" s="1478"/>
      <c r="AW66" s="1478"/>
      <c r="AX66" s="1478"/>
      <c r="AY66" s="1478" t="e">
        <f>AY58/AY58</f>
        <v>#DIV/0!</v>
      </c>
      <c r="AZ66" s="282"/>
    </row>
    <row r="67" spans="32:52" ht="15.75" thickBot="1">
      <c r="AF67" s="1448"/>
      <c r="AG67" s="1448"/>
      <c r="AK67" s="1448"/>
      <c r="AL67" s="1448"/>
      <c r="AZ67" s="211"/>
    </row>
    <row r="68" spans="1:52" ht="15">
      <c r="A68" s="205"/>
      <c r="B68" s="206"/>
      <c r="C68" s="206"/>
      <c r="D68" s="206"/>
      <c r="E68" s="207"/>
      <c r="F68" s="207"/>
      <c r="G68" s="286"/>
      <c r="H68" s="286"/>
      <c r="I68" s="286"/>
      <c r="J68" s="286"/>
      <c r="K68" s="287"/>
      <c r="L68" s="286"/>
      <c r="M68" s="286"/>
      <c r="N68" s="286"/>
      <c r="O68" s="286"/>
      <c r="P68" s="287"/>
      <c r="Q68" s="286"/>
      <c r="R68" s="286"/>
      <c r="S68" s="286"/>
      <c r="T68" s="286"/>
      <c r="U68" s="287"/>
      <c r="V68" s="286"/>
      <c r="W68" s="286"/>
      <c r="X68" s="286"/>
      <c r="Y68" s="286"/>
      <c r="Z68" s="287"/>
      <c r="AA68" s="286"/>
      <c r="AB68" s="286"/>
      <c r="AC68" s="286"/>
      <c r="AD68" s="286"/>
      <c r="AE68" s="287"/>
      <c r="AF68" s="1449"/>
      <c r="AG68" s="1449"/>
      <c r="AH68" s="286"/>
      <c r="AI68" s="286"/>
      <c r="AJ68" s="287"/>
      <c r="AK68" s="1449"/>
      <c r="AL68" s="1449"/>
      <c r="AM68" s="286"/>
      <c r="AN68" s="286"/>
      <c r="AO68" s="287"/>
      <c r="AP68" s="229"/>
      <c r="AQ68" s="287"/>
      <c r="AR68" s="287"/>
      <c r="AS68" s="287"/>
      <c r="AT68" s="287"/>
      <c r="AU68" s="287"/>
      <c r="AV68" s="287"/>
      <c r="AW68" s="287"/>
      <c r="AX68" s="287"/>
      <c r="AY68" s="287"/>
      <c r="AZ68" s="56"/>
    </row>
    <row r="69" spans="1:52" ht="15.75">
      <c r="A69" s="1618" t="s">
        <v>465</v>
      </c>
      <c r="B69" s="1619"/>
      <c r="C69" s="1619"/>
      <c r="D69" s="1619"/>
      <c r="E69" s="1619"/>
      <c r="F69" s="1620"/>
      <c r="G69" s="268">
        <f>G58-G53</f>
        <v>0</v>
      </c>
      <c r="H69" s="268">
        <f aca="true" t="shared" si="34" ref="H69:AY69">H58-H53</f>
        <v>0</v>
      </c>
      <c r="I69" s="268">
        <f t="shared" si="34"/>
        <v>0</v>
      </c>
      <c r="J69" s="268">
        <f t="shared" si="34"/>
        <v>0</v>
      </c>
      <c r="K69" s="268">
        <f t="shared" si="34"/>
        <v>0</v>
      </c>
      <c r="L69" s="268">
        <f t="shared" si="34"/>
        <v>0</v>
      </c>
      <c r="M69" s="268">
        <f t="shared" si="34"/>
        <v>0</v>
      </c>
      <c r="N69" s="268">
        <f t="shared" si="34"/>
        <v>0</v>
      </c>
      <c r="O69" s="268">
        <f t="shared" si="34"/>
        <v>0</v>
      </c>
      <c r="P69" s="268">
        <f t="shared" si="34"/>
        <v>0</v>
      </c>
      <c r="Q69" s="268">
        <f t="shared" si="34"/>
        <v>0</v>
      </c>
      <c r="R69" s="268">
        <f t="shared" si="34"/>
        <v>0</v>
      </c>
      <c r="S69" s="268">
        <f t="shared" si="34"/>
        <v>0</v>
      </c>
      <c r="T69" s="268">
        <f t="shared" si="34"/>
        <v>0</v>
      </c>
      <c r="U69" s="268">
        <f t="shared" si="34"/>
        <v>0</v>
      </c>
      <c r="V69" s="268">
        <f t="shared" si="34"/>
        <v>0</v>
      </c>
      <c r="W69" s="268">
        <f t="shared" si="34"/>
        <v>0</v>
      </c>
      <c r="X69" s="268">
        <f t="shared" si="34"/>
        <v>0</v>
      </c>
      <c r="Y69" s="268">
        <f t="shared" si="34"/>
        <v>0</v>
      </c>
      <c r="Z69" s="268">
        <f t="shared" si="34"/>
        <v>0</v>
      </c>
      <c r="AA69" s="268">
        <f t="shared" si="34"/>
        <v>0</v>
      </c>
      <c r="AB69" s="268">
        <f t="shared" si="34"/>
        <v>0</v>
      </c>
      <c r="AC69" s="268">
        <f t="shared" si="34"/>
        <v>0</v>
      </c>
      <c r="AD69" s="268">
        <f t="shared" si="34"/>
        <v>0</v>
      </c>
      <c r="AE69" s="268">
        <f t="shared" si="34"/>
        <v>0</v>
      </c>
      <c r="AF69" s="1444"/>
      <c r="AG69" s="1444"/>
      <c r="AH69" s="268">
        <f aca="true" t="shared" si="35" ref="AH69:AO69">AH58-AH53</f>
        <v>0</v>
      </c>
      <c r="AI69" s="268">
        <f t="shared" si="35"/>
        <v>0</v>
      </c>
      <c r="AJ69" s="268">
        <f t="shared" si="35"/>
        <v>0</v>
      </c>
      <c r="AK69" s="1444"/>
      <c r="AL69" s="1444"/>
      <c r="AM69" s="268">
        <f t="shared" si="35"/>
        <v>0</v>
      </c>
      <c r="AN69" s="268">
        <f t="shared" si="35"/>
        <v>0</v>
      </c>
      <c r="AO69" s="268">
        <f t="shared" si="35"/>
        <v>0</v>
      </c>
      <c r="AP69" s="268"/>
      <c r="AQ69" s="268">
        <f t="shared" si="34"/>
        <v>0</v>
      </c>
      <c r="AR69" s="269" t="e">
        <f>AQ69/(AQ69+AS69)</f>
        <v>#DIV/0!</v>
      </c>
      <c r="AS69" s="268">
        <f>AS58-AS53</f>
        <v>0</v>
      </c>
      <c r="AT69" s="269" t="e">
        <f>AS69/(AQ69+AS69)</f>
        <v>#DIV/0!</v>
      </c>
      <c r="AU69" s="268">
        <f t="shared" si="34"/>
        <v>0</v>
      </c>
      <c r="AV69" s="269" t="e">
        <f>AU69/(AU69+AW69)</f>
        <v>#DIV/0!</v>
      </c>
      <c r="AW69" s="268">
        <f t="shared" si="34"/>
        <v>0</v>
      </c>
      <c r="AX69" s="269" t="e">
        <f>AW69/(AU69+AW69)</f>
        <v>#DIV/0!</v>
      </c>
      <c r="AY69" s="268">
        <f t="shared" si="34"/>
        <v>0</v>
      </c>
      <c r="AZ69" s="56"/>
    </row>
    <row r="70" spans="1:52" ht="15.75" thickBot="1">
      <c r="A70" s="219"/>
      <c r="B70" s="220"/>
      <c r="C70" s="220"/>
      <c r="D70" s="220"/>
      <c r="E70" s="221"/>
      <c r="F70" s="221"/>
      <c r="G70" s="270"/>
      <c r="H70" s="270"/>
      <c r="I70" s="270"/>
      <c r="J70" s="270"/>
      <c r="K70" s="271"/>
      <c r="L70" s="270"/>
      <c r="M70" s="270"/>
      <c r="N70" s="270"/>
      <c r="O70" s="270"/>
      <c r="P70" s="271"/>
      <c r="Q70" s="270"/>
      <c r="R70" s="270"/>
      <c r="S70" s="270"/>
      <c r="T70" s="270"/>
      <c r="U70" s="271"/>
      <c r="V70" s="270"/>
      <c r="W70" s="270"/>
      <c r="X70" s="270"/>
      <c r="Y70" s="270"/>
      <c r="Z70" s="271"/>
      <c r="AA70" s="270"/>
      <c r="AB70" s="270"/>
      <c r="AC70" s="270"/>
      <c r="AD70" s="270"/>
      <c r="AE70" s="271"/>
      <c r="AF70" s="1445"/>
      <c r="AG70" s="1445"/>
      <c r="AH70" s="270"/>
      <c r="AI70" s="270"/>
      <c r="AJ70" s="271"/>
      <c r="AK70" s="1445"/>
      <c r="AL70" s="1445"/>
      <c r="AM70" s="270"/>
      <c r="AN70" s="270"/>
      <c r="AO70" s="271"/>
      <c r="AP70" s="229"/>
      <c r="AQ70" s="271"/>
      <c r="AR70" s="271"/>
      <c r="AS70" s="271"/>
      <c r="AT70" s="271"/>
      <c r="AU70" s="271"/>
      <c r="AV70" s="271"/>
      <c r="AW70" s="271"/>
      <c r="AX70" s="271"/>
      <c r="AY70" s="271"/>
      <c r="AZ70" s="56"/>
    </row>
    <row r="71" spans="1:52" ht="15">
      <c r="A71" s="56"/>
      <c r="B71" s="56"/>
      <c r="C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288"/>
      <c r="AQ71" s="56"/>
      <c r="AR71" s="56"/>
      <c r="AS71" s="56"/>
      <c r="AT71" s="56"/>
      <c r="AU71" s="56"/>
      <c r="AV71" s="56"/>
      <c r="AW71" s="56"/>
      <c r="AX71" s="56"/>
      <c r="AY71" s="56"/>
      <c r="AZ71" s="211"/>
    </row>
    <row r="72" spans="1:52" ht="15">
      <c r="A72" s="56"/>
      <c r="B72" s="56"/>
      <c r="C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288"/>
      <c r="AQ72" s="56"/>
      <c r="AR72" s="56"/>
      <c r="AS72" s="56"/>
      <c r="AT72" s="56"/>
      <c r="AU72" s="56"/>
      <c r="AV72" s="56"/>
      <c r="AW72" s="56"/>
      <c r="AX72" s="56"/>
      <c r="AY72" s="56"/>
      <c r="AZ72" s="211"/>
    </row>
    <row r="73" spans="1:52" ht="15">
      <c r="A73" s="56"/>
      <c r="B73" s="56"/>
      <c r="C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288"/>
      <c r="AQ73" s="56"/>
      <c r="AR73" s="56"/>
      <c r="AS73" s="56"/>
      <c r="AT73" s="56"/>
      <c r="AU73" s="56"/>
      <c r="AV73" s="56"/>
      <c r="AW73" s="56"/>
      <c r="AX73" s="56"/>
      <c r="AY73" s="56"/>
      <c r="AZ73" s="211"/>
    </row>
    <row r="74" spans="1:52" ht="15">
      <c r="A74" s="56"/>
      <c r="B74" s="56"/>
      <c r="C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288"/>
      <c r="AQ74" s="56"/>
      <c r="AR74" s="56"/>
      <c r="AS74" s="56"/>
      <c r="AT74" s="56"/>
      <c r="AU74" s="56"/>
      <c r="AV74" s="56"/>
      <c r="AW74" s="56"/>
      <c r="AX74" s="56"/>
      <c r="AY74" s="56"/>
      <c r="AZ74" s="211"/>
    </row>
  </sheetData>
  <sheetProtection/>
  <mergeCells count="30">
    <mergeCell ref="AM7:AN7"/>
    <mergeCell ref="Q7:R7"/>
    <mergeCell ref="S7:T7"/>
    <mergeCell ref="Q5:U6"/>
    <mergeCell ref="AF5:AJ6"/>
    <mergeCell ref="AF7:AG7"/>
    <mergeCell ref="AH7:AI7"/>
    <mergeCell ref="A1:J1"/>
    <mergeCell ref="L5:P6"/>
    <mergeCell ref="AC7:AD7"/>
    <mergeCell ref="AA5:AE6"/>
    <mergeCell ref="G7:H7"/>
    <mergeCell ref="I7:J7"/>
    <mergeCell ref="G5:K6"/>
    <mergeCell ref="AQ5:AY6"/>
    <mergeCell ref="AU7:AW7"/>
    <mergeCell ref="AQ7:AT7"/>
    <mergeCell ref="V5:Z6"/>
    <mergeCell ref="V7:W7"/>
    <mergeCell ref="C50:F50"/>
    <mergeCell ref="L7:M7"/>
    <mergeCell ref="N7:O7"/>
    <mergeCell ref="AK5:AO6"/>
    <mergeCell ref="AK7:AL7"/>
    <mergeCell ref="A69:F69"/>
    <mergeCell ref="A58:F58"/>
    <mergeCell ref="C3:F3"/>
    <mergeCell ref="D47:F47"/>
    <mergeCell ref="AA7:AB7"/>
    <mergeCell ref="X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3"/>
  <sheetViews>
    <sheetView showGridLines="0" zoomScale="85" zoomScaleNormal="85" zoomScalePageLayoutView="0" workbookViewId="0" topLeftCell="A67">
      <selection activeCell="D86" sqref="D86"/>
    </sheetView>
  </sheetViews>
  <sheetFormatPr defaultColWidth="8.8515625" defaultRowHeight="15"/>
  <cols>
    <col min="1" max="1" width="2.8515625" style="314" customWidth="1"/>
    <col min="2" max="2" width="7.140625" style="314" customWidth="1"/>
    <col min="3" max="3" width="36.8515625" style="314" customWidth="1"/>
    <col min="4" max="4" width="70.28125" style="315" customWidth="1"/>
    <col min="5" max="6" width="22.421875" style="315" customWidth="1"/>
    <col min="7" max="8" width="15.7109375" style="315" customWidth="1"/>
    <col min="9" max="9" width="18.28125" style="314" customWidth="1"/>
    <col min="10" max="11" width="20.7109375" style="314" customWidth="1"/>
    <col min="12" max="12" width="2.00390625" style="314" customWidth="1"/>
    <col min="13" max="16" width="20.7109375" style="314" customWidth="1"/>
    <col min="17" max="17" width="2.00390625" style="314" customWidth="1"/>
    <col min="18" max="21" width="20.7109375" style="314" customWidth="1"/>
    <col min="22" max="22" width="2.00390625" style="314" customWidth="1"/>
    <col min="23" max="24" width="20.7109375" style="314" customWidth="1"/>
    <col min="25" max="25" width="2.00390625" style="314" customWidth="1"/>
    <col min="26" max="36" width="20.7109375" style="314" customWidth="1"/>
    <col min="37" max="38" width="22.140625" style="314" customWidth="1"/>
    <col min="39" max="39" width="20.7109375" style="314" customWidth="1"/>
    <col min="40" max="40" width="2.00390625" style="314" customWidth="1"/>
    <col min="41" max="44" width="20.7109375" style="314" customWidth="1"/>
    <col min="45" max="45" width="2.28125" style="314" customWidth="1"/>
    <col min="46" max="49" width="20.7109375" style="314" customWidth="1"/>
    <col min="50" max="50" width="16.57421875" style="314" customWidth="1"/>
    <col min="51" max="55" width="10.7109375" style="314" customWidth="1"/>
    <col min="56" max="56" width="10.140625" style="314" customWidth="1"/>
    <col min="57" max="16384" width="8.8515625" style="314" customWidth="1"/>
  </cols>
  <sheetData>
    <row r="1" spans="1:20" s="303" customFormat="1" ht="18.75" thickBot="1">
      <c r="A1" s="1671" t="str">
        <f>"TABEL 4: Tarieflijst distributienettarieven elektriciteit - AFNAME - JAAR "&amp;TITELBLAD!C5</f>
        <v>TABEL 4: Tarieflijst distributienettarieven elektriciteit - AFNAME - JAAR 2016</v>
      </c>
      <c r="B1" s="1672"/>
      <c r="C1" s="1672"/>
      <c r="D1" s="1672"/>
      <c r="E1" s="1672"/>
      <c r="F1" s="1672"/>
      <c r="G1" s="1672"/>
      <c r="H1" s="1672"/>
      <c r="I1" s="1672"/>
      <c r="J1" s="1673"/>
      <c r="K1" s="301"/>
      <c r="L1" s="302"/>
      <c r="M1" s="302"/>
      <c r="N1" s="302"/>
      <c r="O1" s="302"/>
      <c r="P1" s="302"/>
      <c r="Q1" s="302"/>
      <c r="R1" s="302"/>
      <c r="S1" s="302"/>
      <c r="T1" s="302"/>
    </row>
    <row r="2" spans="1:8" s="306" customFormat="1" ht="13.5" customHeight="1" thickBot="1">
      <c r="A2" s="304"/>
      <c r="B2" s="304"/>
      <c r="C2" s="304"/>
      <c r="D2" s="305"/>
      <c r="E2" s="305"/>
      <c r="F2" s="305"/>
      <c r="G2" s="304"/>
      <c r="H2" s="304"/>
    </row>
    <row r="3" spans="1:49" s="311" customFormat="1" ht="15.75" thickBot="1">
      <c r="A3" s="307" t="s">
        <v>19</v>
      </c>
      <c r="B3" s="308"/>
      <c r="C3" s="308"/>
      <c r="D3" s="1659">
        <f>+TITELBLAD!$C$7</f>
        <v>0</v>
      </c>
      <c r="E3" s="1660"/>
      <c r="F3" s="1661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10"/>
      <c r="AT3" s="309"/>
      <c r="AU3" s="309"/>
      <c r="AV3" s="309"/>
      <c r="AW3" s="309"/>
    </row>
    <row r="4" spans="1:2" ht="12.75">
      <c r="A4" s="312"/>
      <c r="B4" s="313"/>
    </row>
    <row r="5" ht="13.5" thickBot="1">
      <c r="A5" s="316"/>
    </row>
    <row r="6" spans="1:55" s="322" customFormat="1" ht="15.75">
      <c r="A6" s="317"/>
      <c r="B6" s="318"/>
      <c r="C6" s="318"/>
      <c r="D6" s="319"/>
      <c r="E6" s="319"/>
      <c r="F6" s="319"/>
      <c r="G6" s="320"/>
      <c r="H6" s="321"/>
      <c r="J6" s="1650" t="s">
        <v>83</v>
      </c>
      <c r="K6" s="1652"/>
      <c r="M6" s="1650" t="s">
        <v>475</v>
      </c>
      <c r="N6" s="1651"/>
      <c r="O6" s="1651"/>
      <c r="P6" s="1652"/>
      <c r="R6" s="1650" t="s">
        <v>84</v>
      </c>
      <c r="S6" s="1651"/>
      <c r="T6" s="1651"/>
      <c r="U6" s="1652"/>
      <c r="W6" s="1650" t="s">
        <v>116</v>
      </c>
      <c r="X6" s="1652"/>
      <c r="Z6" s="1662" t="s">
        <v>117</v>
      </c>
      <c r="AA6" s="1663"/>
      <c r="AB6" s="1663"/>
      <c r="AC6" s="1663"/>
      <c r="AD6" s="1663"/>
      <c r="AE6" s="1663"/>
      <c r="AF6" s="1663"/>
      <c r="AG6" s="1663"/>
      <c r="AH6" s="1663"/>
      <c r="AI6" s="1663"/>
      <c r="AJ6" s="1663"/>
      <c r="AK6" s="1663"/>
      <c r="AL6" s="1663"/>
      <c r="AM6" s="1664"/>
      <c r="AO6" s="1644" t="s">
        <v>485</v>
      </c>
      <c r="AP6" s="1645"/>
      <c r="AQ6" s="1645"/>
      <c r="AR6" s="1646"/>
      <c r="AS6" s="323"/>
      <c r="AT6" s="1650" t="s">
        <v>454</v>
      </c>
      <c r="AU6" s="1651"/>
      <c r="AV6" s="1651"/>
      <c r="AW6" s="1652"/>
      <c r="AX6" s="1466"/>
      <c r="AY6" s="324"/>
      <c r="AZ6" s="324"/>
      <c r="BA6" s="324"/>
      <c r="BB6" s="324"/>
      <c r="BC6" s="324"/>
    </row>
    <row r="7" spans="1:55" s="330" customFormat="1" ht="13.5" customHeight="1" thickBot="1">
      <c r="A7" s="325"/>
      <c r="B7" s="326"/>
      <c r="C7" s="326"/>
      <c r="D7" s="327"/>
      <c r="E7" s="327"/>
      <c r="F7" s="327"/>
      <c r="G7" s="328"/>
      <c r="H7" s="329"/>
      <c r="J7" s="1653"/>
      <c r="K7" s="1655"/>
      <c r="M7" s="1653"/>
      <c r="N7" s="1654"/>
      <c r="O7" s="1654"/>
      <c r="P7" s="1655"/>
      <c r="R7" s="1653"/>
      <c r="S7" s="1654"/>
      <c r="T7" s="1654"/>
      <c r="U7" s="1655"/>
      <c r="W7" s="1653"/>
      <c r="X7" s="1655"/>
      <c r="Z7" s="1665"/>
      <c r="AA7" s="1666"/>
      <c r="AB7" s="1666"/>
      <c r="AC7" s="1666"/>
      <c r="AD7" s="1666"/>
      <c r="AE7" s="1666"/>
      <c r="AF7" s="1666"/>
      <c r="AG7" s="1666"/>
      <c r="AH7" s="1666"/>
      <c r="AI7" s="1666"/>
      <c r="AJ7" s="1666"/>
      <c r="AK7" s="1666"/>
      <c r="AL7" s="1666"/>
      <c r="AM7" s="1667"/>
      <c r="AO7" s="1647"/>
      <c r="AP7" s="1648"/>
      <c r="AQ7" s="1648"/>
      <c r="AR7" s="1649"/>
      <c r="AS7" s="331"/>
      <c r="AT7" s="1653"/>
      <c r="AU7" s="1654"/>
      <c r="AV7" s="1654"/>
      <c r="AW7" s="1655"/>
      <c r="AX7" s="1466"/>
      <c r="AY7" s="332"/>
      <c r="AZ7" s="332"/>
      <c r="BA7" s="332"/>
      <c r="BB7" s="332"/>
      <c r="BC7" s="332"/>
    </row>
    <row r="8" spans="1:55" s="312" customFormat="1" ht="34.5" customHeight="1" thickBot="1">
      <c r="A8" s="333"/>
      <c r="B8" s="334"/>
      <c r="C8" s="334"/>
      <c r="D8" s="335"/>
      <c r="E8" s="336" t="s">
        <v>144</v>
      </c>
      <c r="F8" s="336" t="s">
        <v>156</v>
      </c>
      <c r="G8" s="337" t="s">
        <v>130</v>
      </c>
      <c r="H8" s="338"/>
      <c r="I8" s="339" t="s">
        <v>118</v>
      </c>
      <c r="J8" s="340" t="s">
        <v>119</v>
      </c>
      <c r="K8" s="341" t="s">
        <v>120</v>
      </c>
      <c r="L8" s="342"/>
      <c r="M8" s="343" t="s">
        <v>121</v>
      </c>
      <c r="N8" s="344" t="s">
        <v>122</v>
      </c>
      <c r="O8" s="345" t="s">
        <v>123</v>
      </c>
      <c r="P8" s="346" t="s">
        <v>124</v>
      </c>
      <c r="Q8" s="342"/>
      <c r="R8" s="343" t="s">
        <v>121</v>
      </c>
      <c r="S8" s="344" t="s">
        <v>122</v>
      </c>
      <c r="T8" s="345" t="s">
        <v>123</v>
      </c>
      <c r="U8" s="346" t="s">
        <v>124</v>
      </c>
      <c r="V8" s="342"/>
      <c r="W8" s="347" t="s">
        <v>125</v>
      </c>
      <c r="X8" s="341" t="s">
        <v>126</v>
      </c>
      <c r="Z8" s="348" t="s">
        <v>125</v>
      </c>
      <c r="AA8" s="1656" t="s">
        <v>126</v>
      </c>
      <c r="AB8" s="1657"/>
      <c r="AC8" s="1657"/>
      <c r="AD8" s="1657"/>
      <c r="AE8" s="1657"/>
      <c r="AF8" s="1657"/>
      <c r="AG8" s="1657"/>
      <c r="AH8" s="1657"/>
      <c r="AI8" s="1657"/>
      <c r="AJ8" s="1657"/>
      <c r="AK8" s="1657"/>
      <c r="AL8" s="1657"/>
      <c r="AM8" s="1658"/>
      <c r="AN8" s="342"/>
      <c r="AO8" s="1668" t="s">
        <v>126</v>
      </c>
      <c r="AP8" s="1669"/>
      <c r="AQ8" s="1670" t="s">
        <v>213</v>
      </c>
      <c r="AR8" s="1658"/>
      <c r="AS8" s="349"/>
      <c r="AT8" s="348" t="s">
        <v>83</v>
      </c>
      <c r="AU8" s="1424" t="s">
        <v>474</v>
      </c>
      <c r="AV8" s="1384" t="s">
        <v>84</v>
      </c>
      <c r="AW8" s="1424" t="s">
        <v>117</v>
      </c>
      <c r="AX8" s="350"/>
      <c r="AY8" s="350"/>
      <c r="AZ8" s="350"/>
      <c r="BA8" s="350"/>
      <c r="BB8" s="350"/>
      <c r="BC8" s="350"/>
    </row>
    <row r="9" spans="1:49" s="330" customFormat="1" ht="20.25" customHeight="1" thickBot="1">
      <c r="A9" s="325"/>
      <c r="B9" s="326"/>
      <c r="C9" s="326"/>
      <c r="D9" s="327"/>
      <c r="E9" s="327"/>
      <c r="F9" s="327"/>
      <c r="G9" s="351"/>
      <c r="H9" s="329"/>
      <c r="I9" s="352" t="s">
        <v>142</v>
      </c>
      <c r="J9" s="353"/>
      <c r="K9" s="354"/>
      <c r="L9" s="355"/>
      <c r="M9" s="353"/>
      <c r="N9" s="353"/>
      <c r="O9" s="353"/>
      <c r="P9" s="354"/>
      <c r="Q9" s="355"/>
      <c r="R9" s="353"/>
      <c r="S9" s="353"/>
      <c r="T9" s="353"/>
      <c r="U9" s="354"/>
      <c r="V9" s="355"/>
      <c r="W9" s="353"/>
      <c r="X9" s="354"/>
      <c r="Y9" s="356"/>
      <c r="Z9" s="353"/>
      <c r="AA9" s="357"/>
      <c r="AB9" s="358"/>
      <c r="AC9" s="358"/>
      <c r="AD9" s="358"/>
      <c r="AE9" s="358"/>
      <c r="AF9" s="358"/>
      <c r="AG9" s="358"/>
      <c r="AH9" s="358"/>
      <c r="AI9" s="358"/>
      <c r="AJ9" s="359"/>
      <c r="AK9" s="358"/>
      <c r="AL9" s="358"/>
      <c r="AM9" s="1382"/>
      <c r="AN9" s="355"/>
      <c r="AO9" s="353"/>
      <c r="AP9" s="1482"/>
      <c r="AQ9" s="1393"/>
      <c r="AR9" s="354"/>
      <c r="AT9" s="353"/>
      <c r="AU9" s="1425"/>
      <c r="AV9" s="1393"/>
      <c r="AW9" s="1425"/>
    </row>
    <row r="10" spans="1:49" s="330" customFormat="1" ht="24.75" customHeight="1" thickBot="1">
      <c r="A10" s="361"/>
      <c r="B10" s="362"/>
      <c r="C10" s="362"/>
      <c r="D10" s="363"/>
      <c r="E10" s="364"/>
      <c r="F10" s="364"/>
      <c r="G10" s="364"/>
      <c r="H10" s="329"/>
      <c r="I10" s="352" t="s">
        <v>143</v>
      </c>
      <c r="J10" s="353"/>
      <c r="K10" s="354"/>
      <c r="L10" s="355"/>
      <c r="M10" s="353"/>
      <c r="N10" s="353"/>
      <c r="O10" s="353"/>
      <c r="P10" s="354"/>
      <c r="Q10" s="355"/>
      <c r="R10" s="353"/>
      <c r="S10" s="353"/>
      <c r="T10" s="353"/>
      <c r="U10" s="354"/>
      <c r="V10" s="355"/>
      <c r="W10" s="353"/>
      <c r="X10" s="354"/>
      <c r="Y10" s="356"/>
      <c r="Z10" s="353"/>
      <c r="AA10" s="357"/>
      <c r="AB10" s="358"/>
      <c r="AC10" s="358"/>
      <c r="AD10" s="358"/>
      <c r="AE10" s="358"/>
      <c r="AF10" s="358"/>
      <c r="AG10" s="358"/>
      <c r="AH10" s="358"/>
      <c r="AI10" s="358"/>
      <c r="AJ10" s="359"/>
      <c r="AK10" s="358"/>
      <c r="AL10" s="358"/>
      <c r="AM10" s="1382"/>
      <c r="AN10" s="355"/>
      <c r="AO10" s="353"/>
      <c r="AP10" s="1482"/>
      <c r="AQ10" s="1393"/>
      <c r="AR10" s="354"/>
      <c r="AT10" s="353"/>
      <c r="AU10" s="1425"/>
      <c r="AV10" s="1393"/>
      <c r="AW10" s="1425"/>
    </row>
    <row r="11" spans="1:49" s="380" customFormat="1" ht="16.5" customHeight="1">
      <c r="A11" s="365" t="s">
        <v>134</v>
      </c>
      <c r="B11" s="366"/>
      <c r="C11" s="366"/>
      <c r="D11" s="367"/>
      <c r="E11" s="368"/>
      <c r="F11" s="368"/>
      <c r="G11" s="369"/>
      <c r="H11" s="370"/>
      <c r="I11" s="371"/>
      <c r="J11" s="372"/>
      <c r="K11" s="373"/>
      <c r="L11" s="371"/>
      <c r="M11" s="372"/>
      <c r="N11" s="374"/>
      <c r="O11" s="375"/>
      <c r="P11" s="373"/>
      <c r="Q11" s="371"/>
      <c r="R11" s="372"/>
      <c r="S11" s="374"/>
      <c r="T11" s="375"/>
      <c r="U11" s="373"/>
      <c r="V11" s="371"/>
      <c r="W11" s="372"/>
      <c r="X11" s="373"/>
      <c r="Y11" s="371"/>
      <c r="Z11" s="376"/>
      <c r="AA11" s="377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9"/>
      <c r="AN11" s="371"/>
      <c r="AO11" s="1394"/>
      <c r="AP11" s="1483"/>
      <c r="AQ11" s="1385"/>
      <c r="AR11" s="373"/>
      <c r="AT11" s="1394"/>
      <c r="AU11" s="1426"/>
      <c r="AV11" s="1385"/>
      <c r="AW11" s="1426"/>
    </row>
    <row r="12" spans="1:49" s="380" customFormat="1" ht="16.5" customHeight="1">
      <c r="A12" s="381"/>
      <c r="B12" s="382" t="s">
        <v>135</v>
      </c>
      <c r="C12" s="383"/>
      <c r="D12" s="384"/>
      <c r="E12" s="385" t="s">
        <v>145</v>
      </c>
      <c r="F12" s="385"/>
      <c r="G12" s="386"/>
      <c r="H12" s="370"/>
      <c r="I12" s="371"/>
      <c r="J12" s="387"/>
      <c r="K12" s="373"/>
      <c r="L12" s="371"/>
      <c r="M12" s="388"/>
      <c r="N12" s="374"/>
      <c r="O12" s="375"/>
      <c r="P12" s="373"/>
      <c r="Q12" s="371"/>
      <c r="R12" s="388"/>
      <c r="S12" s="374"/>
      <c r="T12" s="375"/>
      <c r="U12" s="373"/>
      <c r="V12" s="371"/>
      <c r="W12" s="388"/>
      <c r="X12" s="373"/>
      <c r="Y12" s="371"/>
      <c r="Z12" s="376"/>
      <c r="AA12" s="377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9"/>
      <c r="AN12" s="371"/>
      <c r="AO12" s="376"/>
      <c r="AP12" s="373"/>
      <c r="AQ12" s="1386"/>
      <c r="AR12" s="373"/>
      <c r="AT12" s="376"/>
      <c r="AU12" s="374"/>
      <c r="AV12" s="1386"/>
      <c r="AW12" s="374"/>
    </row>
    <row r="13" spans="1:49" s="380" customFormat="1" ht="16.5" customHeight="1">
      <c r="A13" s="381"/>
      <c r="B13" s="382"/>
      <c r="C13" s="383"/>
      <c r="D13" s="384"/>
      <c r="E13" s="389" t="s">
        <v>146</v>
      </c>
      <c r="F13" s="389"/>
      <c r="G13" s="386"/>
      <c r="H13" s="370"/>
      <c r="I13" s="371"/>
      <c r="J13" s="390"/>
      <c r="K13" s="391"/>
      <c r="L13" s="371"/>
      <c r="M13" s="390"/>
      <c r="N13" s="392"/>
      <c r="O13" s="392"/>
      <c r="P13" s="391"/>
      <c r="Q13" s="371"/>
      <c r="R13" s="390"/>
      <c r="S13" s="392"/>
      <c r="T13" s="392"/>
      <c r="U13" s="391"/>
      <c r="V13" s="371"/>
      <c r="W13" s="390"/>
      <c r="X13" s="391"/>
      <c r="Y13" s="371"/>
      <c r="Z13" s="390"/>
      <c r="AA13" s="393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424"/>
      <c r="AN13" s="371"/>
      <c r="AO13" s="390"/>
      <c r="AP13" s="391"/>
      <c r="AQ13" s="1387"/>
      <c r="AR13" s="391"/>
      <c r="AT13" s="390"/>
      <c r="AU13" s="392"/>
      <c r="AV13" s="1387"/>
      <c r="AW13" s="392"/>
    </row>
    <row r="14" spans="1:49" s="380" customFormat="1" ht="16.5" customHeight="1">
      <c r="A14" s="381"/>
      <c r="B14" s="382"/>
      <c r="C14" s="383"/>
      <c r="D14" s="384"/>
      <c r="E14" s="389" t="s">
        <v>147</v>
      </c>
      <c r="F14" s="389"/>
      <c r="G14" s="386"/>
      <c r="H14" s="370"/>
      <c r="I14" s="371"/>
      <c r="J14" s="390"/>
      <c r="K14" s="391"/>
      <c r="L14" s="371"/>
      <c r="M14" s="390"/>
      <c r="N14" s="392"/>
      <c r="O14" s="392"/>
      <c r="P14" s="391"/>
      <c r="Q14" s="371"/>
      <c r="R14" s="390"/>
      <c r="S14" s="392"/>
      <c r="T14" s="392"/>
      <c r="U14" s="391"/>
      <c r="V14" s="371"/>
      <c r="W14" s="390"/>
      <c r="X14" s="391"/>
      <c r="Y14" s="371"/>
      <c r="Z14" s="390"/>
      <c r="AA14" s="393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424"/>
      <c r="AN14" s="371"/>
      <c r="AO14" s="390"/>
      <c r="AP14" s="391"/>
      <c r="AQ14" s="1387"/>
      <c r="AR14" s="391"/>
      <c r="AT14" s="390"/>
      <c r="AU14" s="392"/>
      <c r="AV14" s="1387"/>
      <c r="AW14" s="392"/>
    </row>
    <row r="15" spans="1:49" s="380" customFormat="1" ht="16.5" customHeight="1">
      <c r="A15" s="381"/>
      <c r="B15" s="382" t="s">
        <v>137</v>
      </c>
      <c r="C15" s="383"/>
      <c r="D15" s="396" t="s">
        <v>140</v>
      </c>
      <c r="E15" s="385" t="s">
        <v>148</v>
      </c>
      <c r="F15" s="385"/>
      <c r="G15" s="386"/>
      <c r="H15" s="370"/>
      <c r="I15" s="371"/>
      <c r="J15" s="388"/>
      <c r="K15" s="373"/>
      <c r="L15" s="371"/>
      <c r="M15" s="388"/>
      <c r="N15" s="374"/>
      <c r="O15" s="375"/>
      <c r="P15" s="373"/>
      <c r="Q15" s="371"/>
      <c r="R15" s="388"/>
      <c r="S15" s="374"/>
      <c r="T15" s="375"/>
      <c r="U15" s="373"/>
      <c r="V15" s="371"/>
      <c r="W15" s="388"/>
      <c r="X15" s="373"/>
      <c r="Y15" s="371"/>
      <c r="Z15" s="376"/>
      <c r="AA15" s="377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9"/>
      <c r="AN15" s="371"/>
      <c r="AO15" s="376"/>
      <c r="AP15" s="373"/>
      <c r="AQ15" s="1386"/>
      <c r="AR15" s="373"/>
      <c r="AT15" s="376"/>
      <c r="AU15" s="374"/>
      <c r="AV15" s="1386"/>
      <c r="AW15" s="374"/>
    </row>
    <row r="16" spans="1:49" s="380" customFormat="1" ht="16.5" customHeight="1">
      <c r="A16" s="381"/>
      <c r="B16" s="382" t="s">
        <v>136</v>
      </c>
      <c r="C16" s="383"/>
      <c r="D16" s="396" t="s">
        <v>140</v>
      </c>
      <c r="E16" s="385" t="s">
        <v>149</v>
      </c>
      <c r="F16" s="385"/>
      <c r="G16" s="386"/>
      <c r="H16" s="370"/>
      <c r="I16" s="371"/>
      <c r="J16" s="388"/>
      <c r="K16" s="373"/>
      <c r="L16" s="371"/>
      <c r="M16" s="388"/>
      <c r="N16" s="374"/>
      <c r="O16" s="375"/>
      <c r="P16" s="373"/>
      <c r="Q16" s="371"/>
      <c r="R16" s="388"/>
      <c r="S16" s="374"/>
      <c r="T16" s="375"/>
      <c r="U16" s="373"/>
      <c r="V16" s="371"/>
      <c r="W16" s="388"/>
      <c r="X16" s="373"/>
      <c r="Y16" s="371"/>
      <c r="Z16" s="376"/>
      <c r="AA16" s="377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9"/>
      <c r="AN16" s="371"/>
      <c r="AO16" s="376"/>
      <c r="AP16" s="373"/>
      <c r="AQ16" s="1386"/>
      <c r="AR16" s="373"/>
      <c r="AT16" s="376"/>
      <c r="AU16" s="374"/>
      <c r="AV16" s="1386"/>
      <c r="AW16" s="374"/>
    </row>
    <row r="17" spans="1:49" s="380" customFormat="1" ht="16.5" customHeight="1">
      <c r="A17" s="381"/>
      <c r="B17" s="382" t="s">
        <v>138</v>
      </c>
      <c r="C17" s="383"/>
      <c r="D17" s="396" t="s">
        <v>140</v>
      </c>
      <c r="E17" s="385" t="s">
        <v>150</v>
      </c>
      <c r="F17" s="385"/>
      <c r="G17" s="386"/>
      <c r="H17" s="370"/>
      <c r="I17" s="371"/>
      <c r="J17" s="388"/>
      <c r="K17" s="373"/>
      <c r="L17" s="371"/>
      <c r="M17" s="388"/>
      <c r="N17" s="374"/>
      <c r="O17" s="375"/>
      <c r="P17" s="373"/>
      <c r="Q17" s="371"/>
      <c r="R17" s="388"/>
      <c r="S17" s="374"/>
      <c r="T17" s="375"/>
      <c r="U17" s="373"/>
      <c r="V17" s="371"/>
      <c r="W17" s="388"/>
      <c r="X17" s="373"/>
      <c r="Y17" s="371"/>
      <c r="Z17" s="376"/>
      <c r="AA17" s="377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9"/>
      <c r="AN17" s="371"/>
      <c r="AO17" s="376"/>
      <c r="AP17" s="373"/>
      <c r="AQ17" s="1386"/>
      <c r="AR17" s="373"/>
      <c r="AT17" s="376"/>
      <c r="AU17" s="374"/>
      <c r="AV17" s="1386"/>
      <c r="AW17" s="374"/>
    </row>
    <row r="18" spans="1:49" s="380" customFormat="1" ht="16.5" customHeight="1">
      <c r="A18" s="381"/>
      <c r="B18" s="382" t="s">
        <v>139</v>
      </c>
      <c r="C18" s="383"/>
      <c r="D18" s="396" t="s">
        <v>141</v>
      </c>
      <c r="E18" s="385" t="s">
        <v>141</v>
      </c>
      <c r="F18" s="385"/>
      <c r="G18" s="386"/>
      <c r="H18" s="370"/>
      <c r="I18" s="371"/>
      <c r="J18" s="388"/>
      <c r="K18" s="373"/>
      <c r="L18" s="371"/>
      <c r="M18" s="388"/>
      <c r="N18" s="374"/>
      <c r="O18" s="375"/>
      <c r="P18" s="373"/>
      <c r="Q18" s="371"/>
      <c r="R18" s="388"/>
      <c r="S18" s="374"/>
      <c r="T18" s="375"/>
      <c r="U18" s="373"/>
      <c r="V18" s="371"/>
      <c r="W18" s="388"/>
      <c r="X18" s="373"/>
      <c r="Y18" s="371"/>
      <c r="Z18" s="376"/>
      <c r="AA18" s="377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9"/>
      <c r="AN18" s="371"/>
      <c r="AO18" s="376"/>
      <c r="AP18" s="373"/>
      <c r="AQ18" s="1386"/>
      <c r="AR18" s="373"/>
      <c r="AT18" s="376"/>
      <c r="AU18" s="374"/>
      <c r="AV18" s="1386"/>
      <c r="AW18" s="374"/>
    </row>
    <row r="19" spans="1:49" s="380" customFormat="1" ht="16.5" customHeight="1">
      <c r="A19" s="381"/>
      <c r="B19" s="382"/>
      <c r="C19" s="383"/>
      <c r="D19" s="384"/>
      <c r="E19" s="385"/>
      <c r="F19" s="385"/>
      <c r="G19" s="386"/>
      <c r="H19" s="370"/>
      <c r="I19" s="371"/>
      <c r="J19" s="388"/>
      <c r="K19" s="373"/>
      <c r="L19" s="371"/>
      <c r="M19" s="388"/>
      <c r="N19" s="374"/>
      <c r="O19" s="375"/>
      <c r="P19" s="373"/>
      <c r="Q19" s="371"/>
      <c r="R19" s="388"/>
      <c r="S19" s="374"/>
      <c r="T19" s="375"/>
      <c r="U19" s="373"/>
      <c r="V19" s="371"/>
      <c r="W19" s="388"/>
      <c r="X19" s="373"/>
      <c r="Y19" s="371"/>
      <c r="Z19" s="376"/>
      <c r="AA19" s="377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9"/>
      <c r="AN19" s="371"/>
      <c r="AO19" s="376"/>
      <c r="AP19" s="373"/>
      <c r="AQ19" s="1386"/>
      <c r="AR19" s="373"/>
      <c r="AT19" s="376"/>
      <c r="AU19" s="374"/>
      <c r="AV19" s="1386"/>
      <c r="AW19" s="374"/>
    </row>
    <row r="20" spans="1:49" s="380" customFormat="1" ht="16.5" customHeight="1">
      <c r="A20" s="381"/>
      <c r="B20" s="382"/>
      <c r="C20" s="383"/>
      <c r="D20" s="384"/>
      <c r="E20" s="385"/>
      <c r="F20" s="385"/>
      <c r="G20" s="386"/>
      <c r="H20" s="370"/>
      <c r="I20" s="371"/>
      <c r="J20" s="388"/>
      <c r="K20" s="373"/>
      <c r="L20" s="371"/>
      <c r="M20" s="388"/>
      <c r="N20" s="374"/>
      <c r="O20" s="375"/>
      <c r="P20" s="373"/>
      <c r="Q20" s="371"/>
      <c r="R20" s="388"/>
      <c r="S20" s="374"/>
      <c r="T20" s="375"/>
      <c r="U20" s="373"/>
      <c r="V20" s="371"/>
      <c r="W20" s="388"/>
      <c r="X20" s="373"/>
      <c r="Y20" s="371"/>
      <c r="Z20" s="376"/>
      <c r="AA20" s="377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9"/>
      <c r="AN20" s="371"/>
      <c r="AO20" s="376"/>
      <c r="AP20" s="373"/>
      <c r="AQ20" s="1386"/>
      <c r="AR20" s="373"/>
      <c r="AT20" s="376"/>
      <c r="AU20" s="374"/>
      <c r="AV20" s="1386"/>
      <c r="AW20" s="374"/>
    </row>
    <row r="21" spans="1:49" s="380" customFormat="1" ht="16.5" customHeight="1">
      <c r="A21" s="381" t="s">
        <v>22</v>
      </c>
      <c r="B21" s="383" t="s">
        <v>23</v>
      </c>
      <c r="C21" s="383"/>
      <c r="D21" s="384"/>
      <c r="E21" s="385"/>
      <c r="F21" s="385"/>
      <c r="G21" s="386"/>
      <c r="H21" s="370"/>
      <c r="I21" s="371"/>
      <c r="J21" s="388"/>
      <c r="K21" s="373"/>
      <c r="L21" s="371"/>
      <c r="M21" s="388"/>
      <c r="N21" s="374"/>
      <c r="O21" s="375"/>
      <c r="P21" s="373"/>
      <c r="Q21" s="371"/>
      <c r="R21" s="388"/>
      <c r="S21" s="374"/>
      <c r="T21" s="375"/>
      <c r="U21" s="373"/>
      <c r="V21" s="371"/>
      <c r="W21" s="388"/>
      <c r="X21" s="373"/>
      <c r="Y21" s="371"/>
      <c r="Z21" s="376"/>
      <c r="AA21" s="377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9"/>
      <c r="AN21" s="371"/>
      <c r="AO21" s="376"/>
      <c r="AP21" s="373"/>
      <c r="AQ21" s="1386"/>
      <c r="AR21" s="373"/>
      <c r="AT21" s="376"/>
      <c r="AU21" s="374"/>
      <c r="AV21" s="1386"/>
      <c r="AW21" s="374"/>
    </row>
    <row r="22" spans="1:49" s="380" customFormat="1" ht="16.5" customHeight="1">
      <c r="A22" s="381"/>
      <c r="B22" s="383" t="s">
        <v>24</v>
      </c>
      <c r="C22" s="383" t="s">
        <v>25</v>
      </c>
      <c r="D22" s="384"/>
      <c r="E22" s="397"/>
      <c r="F22" s="397"/>
      <c r="G22" s="398"/>
      <c r="H22" s="370"/>
      <c r="I22" s="371"/>
      <c r="J22" s="399"/>
      <c r="K22" s="400"/>
      <c r="L22" s="401"/>
      <c r="M22" s="399"/>
      <c r="N22" s="402"/>
      <c r="O22" s="403"/>
      <c r="P22" s="400"/>
      <c r="Q22" s="401"/>
      <c r="R22" s="399"/>
      <c r="S22" s="402"/>
      <c r="T22" s="403"/>
      <c r="U22" s="400"/>
      <c r="V22" s="401"/>
      <c r="W22" s="399"/>
      <c r="X22" s="400"/>
      <c r="Y22" s="401"/>
      <c r="Z22" s="404"/>
      <c r="AA22" s="405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7"/>
      <c r="AN22" s="401"/>
      <c r="AO22" s="404"/>
      <c r="AP22" s="400"/>
      <c r="AQ22" s="1388"/>
      <c r="AR22" s="400"/>
      <c r="AT22" s="404"/>
      <c r="AU22" s="402"/>
      <c r="AV22" s="1388"/>
      <c r="AW22" s="402"/>
    </row>
    <row r="23" spans="1:49" s="380" customFormat="1" ht="28.5" customHeight="1">
      <c r="A23" s="408"/>
      <c r="B23" s="1580" t="s">
        <v>26</v>
      </c>
      <c r="C23" s="1616" t="s">
        <v>506</v>
      </c>
      <c r="D23" s="1617"/>
      <c r="E23" s="397"/>
      <c r="F23" s="397"/>
      <c r="G23" s="398"/>
      <c r="H23" s="370"/>
      <c r="I23" s="371"/>
      <c r="J23" s="399"/>
      <c r="K23" s="400"/>
      <c r="L23" s="401"/>
      <c r="M23" s="399"/>
      <c r="N23" s="402"/>
      <c r="O23" s="403"/>
      <c r="P23" s="400"/>
      <c r="Q23" s="401"/>
      <c r="R23" s="399"/>
      <c r="S23" s="402"/>
      <c r="T23" s="403"/>
      <c r="U23" s="400"/>
      <c r="V23" s="401"/>
      <c r="W23" s="399"/>
      <c r="X23" s="400"/>
      <c r="Y23" s="401"/>
      <c r="Z23" s="404"/>
      <c r="AA23" s="405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7"/>
      <c r="AN23" s="401"/>
      <c r="AO23" s="404"/>
      <c r="AP23" s="400"/>
      <c r="AQ23" s="1388"/>
      <c r="AR23" s="400"/>
      <c r="AT23" s="404"/>
      <c r="AU23" s="402"/>
      <c r="AV23" s="1388"/>
      <c r="AW23" s="402"/>
    </row>
    <row r="24" spans="1:49" s="380" customFormat="1" ht="16.5" customHeight="1">
      <c r="A24" s="408"/>
      <c r="B24" s="410"/>
      <c r="C24" s="411" t="s">
        <v>27</v>
      </c>
      <c r="D24" s="412"/>
      <c r="E24" s="413"/>
      <c r="F24" s="413"/>
      <c r="G24" s="414"/>
      <c r="H24" s="415"/>
      <c r="I24" s="371"/>
      <c r="J24" s="399"/>
      <c r="K24" s="400"/>
      <c r="L24" s="401"/>
      <c r="M24" s="399"/>
      <c r="N24" s="402"/>
      <c r="O24" s="403"/>
      <c r="P24" s="400"/>
      <c r="Q24" s="401"/>
      <c r="R24" s="399"/>
      <c r="S24" s="402"/>
      <c r="T24" s="403"/>
      <c r="U24" s="400"/>
      <c r="V24" s="401"/>
      <c r="W24" s="399"/>
      <c r="X24" s="400"/>
      <c r="Y24" s="401"/>
      <c r="Z24" s="404"/>
      <c r="AA24" s="405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7"/>
      <c r="AN24" s="401"/>
      <c r="AO24" s="404"/>
      <c r="AP24" s="400"/>
      <c r="AQ24" s="1388"/>
      <c r="AR24" s="400"/>
      <c r="AT24" s="404"/>
      <c r="AU24" s="402"/>
      <c r="AV24" s="1388"/>
      <c r="AW24" s="402"/>
    </row>
    <row r="25" spans="1:49" s="380" customFormat="1" ht="16.5" customHeight="1">
      <c r="A25" s="408"/>
      <c r="B25" s="410"/>
      <c r="C25" s="416" t="s">
        <v>157</v>
      </c>
      <c r="D25" s="412"/>
      <c r="E25" s="413"/>
      <c r="F25" s="413"/>
      <c r="G25" s="414"/>
      <c r="H25" s="415"/>
      <c r="I25" s="371"/>
      <c r="J25" s="399"/>
      <c r="K25" s="400"/>
      <c r="L25" s="401"/>
      <c r="M25" s="399"/>
      <c r="N25" s="402"/>
      <c r="O25" s="403"/>
      <c r="P25" s="400"/>
      <c r="Q25" s="401"/>
      <c r="R25" s="399"/>
      <c r="S25" s="402"/>
      <c r="T25" s="403"/>
      <c r="U25" s="400"/>
      <c r="V25" s="401"/>
      <c r="W25" s="399"/>
      <c r="X25" s="400"/>
      <c r="Y25" s="401"/>
      <c r="Z25" s="404"/>
      <c r="AA25" s="405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7"/>
      <c r="AN25" s="401"/>
      <c r="AO25" s="404"/>
      <c r="AP25" s="400"/>
      <c r="AQ25" s="1388"/>
      <c r="AR25" s="400"/>
      <c r="AT25" s="404"/>
      <c r="AU25" s="402"/>
      <c r="AV25" s="1388"/>
      <c r="AW25" s="402"/>
    </row>
    <row r="26" spans="1:49" s="380" customFormat="1" ht="16.5" customHeight="1">
      <c r="A26" s="408"/>
      <c r="B26" s="410"/>
      <c r="C26" s="416" t="s">
        <v>158</v>
      </c>
      <c r="D26" s="412"/>
      <c r="E26" s="413"/>
      <c r="F26" s="413"/>
      <c r="G26" s="414"/>
      <c r="H26" s="415"/>
      <c r="I26" s="371"/>
      <c r="J26" s="399"/>
      <c r="K26" s="400"/>
      <c r="L26" s="401"/>
      <c r="M26" s="399"/>
      <c r="N26" s="402"/>
      <c r="O26" s="403"/>
      <c r="P26" s="400"/>
      <c r="Q26" s="401"/>
      <c r="R26" s="399"/>
      <c r="S26" s="402"/>
      <c r="T26" s="403"/>
      <c r="U26" s="400"/>
      <c r="V26" s="401"/>
      <c r="W26" s="399"/>
      <c r="X26" s="400"/>
      <c r="Y26" s="401"/>
      <c r="Z26" s="404"/>
      <c r="AA26" s="405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7"/>
      <c r="AN26" s="401"/>
      <c r="AO26" s="404"/>
      <c r="AP26" s="400"/>
      <c r="AQ26" s="1388"/>
      <c r="AR26" s="400"/>
      <c r="AT26" s="404"/>
      <c r="AU26" s="402"/>
      <c r="AV26" s="1388"/>
      <c r="AW26" s="402"/>
    </row>
    <row r="27" spans="1:49" s="380" customFormat="1" ht="16.5" customHeight="1">
      <c r="A27" s="408"/>
      <c r="B27" s="410"/>
      <c r="C27" s="417" t="s">
        <v>30</v>
      </c>
      <c r="D27" s="418"/>
      <c r="E27" s="419"/>
      <c r="F27" s="419"/>
      <c r="G27" s="420"/>
      <c r="H27" s="421"/>
      <c r="I27" s="371"/>
      <c r="J27" s="399"/>
      <c r="K27" s="400"/>
      <c r="L27" s="401"/>
      <c r="M27" s="399"/>
      <c r="N27" s="402"/>
      <c r="O27" s="403"/>
      <c r="P27" s="400"/>
      <c r="Q27" s="401"/>
      <c r="R27" s="399"/>
      <c r="S27" s="402"/>
      <c r="T27" s="403"/>
      <c r="U27" s="400"/>
      <c r="V27" s="401"/>
      <c r="W27" s="399"/>
      <c r="X27" s="400"/>
      <c r="Y27" s="401"/>
      <c r="Z27" s="404"/>
      <c r="AA27" s="405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7"/>
      <c r="AN27" s="401"/>
      <c r="AO27" s="404"/>
      <c r="AP27" s="400"/>
      <c r="AQ27" s="1388"/>
      <c r="AR27" s="400"/>
      <c r="AT27" s="404"/>
      <c r="AU27" s="402"/>
      <c r="AV27" s="1388"/>
      <c r="AW27" s="402"/>
    </row>
    <row r="28" spans="1:49" s="380" customFormat="1" ht="16.5" customHeight="1">
      <c r="A28" s="408"/>
      <c r="B28" s="410"/>
      <c r="C28" s="417" t="s">
        <v>31</v>
      </c>
      <c r="D28" s="422" t="s">
        <v>152</v>
      </c>
      <c r="E28" s="423"/>
      <c r="F28" s="424"/>
      <c r="G28" s="424"/>
      <c r="H28" s="425"/>
      <c r="I28" s="426"/>
      <c r="J28" s="390"/>
      <c r="K28" s="391"/>
      <c r="L28" s="371"/>
      <c r="M28" s="390"/>
      <c r="N28" s="392"/>
      <c r="O28" s="392"/>
      <c r="P28" s="391"/>
      <c r="Q28" s="371"/>
      <c r="R28" s="390"/>
      <c r="S28" s="392"/>
      <c r="T28" s="392"/>
      <c r="U28" s="391"/>
      <c r="V28" s="371"/>
      <c r="W28" s="390"/>
      <c r="X28" s="391"/>
      <c r="Y28" s="371"/>
      <c r="Z28" s="390"/>
      <c r="AA28" s="393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424"/>
      <c r="AN28" s="371"/>
      <c r="AO28" s="390"/>
      <c r="AP28" s="391"/>
      <c r="AQ28" s="1387"/>
      <c r="AR28" s="391"/>
      <c r="AT28" s="390"/>
      <c r="AU28" s="392"/>
      <c r="AV28" s="1387"/>
      <c r="AW28" s="392"/>
    </row>
    <row r="29" spans="1:49" s="380" customFormat="1" ht="16.5" customHeight="1">
      <c r="A29" s="408"/>
      <c r="B29" s="410"/>
      <c r="C29" s="427" t="s">
        <v>153</v>
      </c>
      <c r="D29" s="422" t="s">
        <v>127</v>
      </c>
      <c r="E29" s="428"/>
      <c r="F29" s="428"/>
      <c r="G29" s="424"/>
      <c r="H29" s="425"/>
      <c r="I29" s="426"/>
      <c r="J29" s="390"/>
      <c r="K29" s="391"/>
      <c r="L29" s="371"/>
      <c r="M29" s="390"/>
      <c r="N29" s="392"/>
      <c r="O29" s="392"/>
      <c r="P29" s="391"/>
      <c r="Q29" s="371"/>
      <c r="R29" s="390"/>
      <c r="S29" s="392"/>
      <c r="T29" s="392"/>
      <c r="U29" s="391"/>
      <c r="V29" s="371"/>
      <c r="W29" s="390"/>
      <c r="X29" s="391"/>
      <c r="Y29" s="371"/>
      <c r="Z29" s="390"/>
      <c r="AA29" s="393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424"/>
      <c r="AN29" s="371"/>
      <c r="AO29" s="390"/>
      <c r="AP29" s="391"/>
      <c r="AQ29" s="1387"/>
      <c r="AR29" s="391"/>
      <c r="AT29" s="390"/>
      <c r="AU29" s="392"/>
      <c r="AV29" s="1387"/>
      <c r="AW29" s="392"/>
    </row>
    <row r="30" spans="1:49" s="380" customFormat="1" ht="12.75">
      <c r="A30" s="408"/>
      <c r="B30" s="410"/>
      <c r="C30" s="429"/>
      <c r="D30" s="430"/>
      <c r="E30" s="431"/>
      <c r="F30" s="431"/>
      <c r="G30" s="432"/>
      <c r="H30" s="433"/>
      <c r="I30" s="426"/>
      <c r="J30" s="434"/>
      <c r="K30" s="435"/>
      <c r="L30" s="436"/>
      <c r="M30" s="437"/>
      <c r="N30" s="438"/>
      <c r="O30" s="439"/>
      <c r="P30" s="440"/>
      <c r="Q30" s="436"/>
      <c r="R30" s="437"/>
      <c r="S30" s="438"/>
      <c r="T30" s="439"/>
      <c r="U30" s="440"/>
      <c r="V30" s="436"/>
      <c r="W30" s="437"/>
      <c r="X30" s="440"/>
      <c r="Y30" s="436"/>
      <c r="Z30" s="441"/>
      <c r="AA30" s="442"/>
      <c r="AB30" s="443"/>
      <c r="AC30" s="443"/>
      <c r="AD30" s="443"/>
      <c r="AE30" s="443"/>
      <c r="AF30" s="443"/>
      <c r="AG30" s="443"/>
      <c r="AH30" s="443"/>
      <c r="AI30" s="443"/>
      <c r="AJ30" s="443"/>
      <c r="AK30" s="443"/>
      <c r="AL30" s="443"/>
      <c r="AM30" s="444"/>
      <c r="AN30" s="436"/>
      <c r="AO30" s="434"/>
      <c r="AP30" s="461"/>
      <c r="AQ30" s="1389"/>
      <c r="AR30" s="440"/>
      <c r="AT30" s="434"/>
      <c r="AU30" s="438"/>
      <c r="AV30" s="1389"/>
      <c r="AW30" s="438"/>
    </row>
    <row r="31" spans="1:49" s="451" customFormat="1" ht="16.5" customHeight="1">
      <c r="A31" s="445"/>
      <c r="B31" s="446"/>
      <c r="C31" s="447" t="s">
        <v>32</v>
      </c>
      <c r="D31" s="422"/>
      <c r="E31" s="428"/>
      <c r="F31" s="428"/>
      <c r="G31" s="448"/>
      <c r="H31" s="449"/>
      <c r="I31" s="450"/>
      <c r="J31" s="390"/>
      <c r="K31" s="391"/>
      <c r="L31" s="371"/>
      <c r="M31" s="390"/>
      <c r="N31" s="392"/>
      <c r="O31" s="392"/>
      <c r="P31" s="391"/>
      <c r="Q31" s="371"/>
      <c r="R31" s="390"/>
      <c r="S31" s="392"/>
      <c r="T31" s="392"/>
      <c r="U31" s="391"/>
      <c r="V31" s="371"/>
      <c r="W31" s="390"/>
      <c r="X31" s="391"/>
      <c r="Y31" s="371"/>
      <c r="Z31" s="390"/>
      <c r="AA31" s="393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  <c r="AL31" s="394"/>
      <c r="AM31" s="424"/>
      <c r="AN31" s="371"/>
      <c r="AO31" s="390"/>
      <c r="AP31" s="391"/>
      <c r="AQ31" s="1387"/>
      <c r="AR31" s="391"/>
      <c r="AT31" s="390"/>
      <c r="AU31" s="392"/>
      <c r="AV31" s="1387"/>
      <c r="AW31" s="392"/>
    </row>
    <row r="32" spans="1:49" s="380" customFormat="1" ht="16.5" customHeight="1">
      <c r="A32" s="408"/>
      <c r="B32" s="410"/>
      <c r="C32" s="427"/>
      <c r="D32" s="422"/>
      <c r="E32" s="452"/>
      <c r="F32" s="452"/>
      <c r="G32" s="448"/>
      <c r="H32" s="449"/>
      <c r="I32" s="426"/>
      <c r="J32" s="441"/>
      <c r="K32" s="444"/>
      <c r="L32" s="453"/>
      <c r="M32" s="454"/>
      <c r="N32" s="455"/>
      <c r="O32" s="439"/>
      <c r="P32" s="440"/>
      <c r="Q32" s="453"/>
      <c r="R32" s="454"/>
      <c r="S32" s="455"/>
      <c r="T32" s="439"/>
      <c r="U32" s="440"/>
      <c r="V32" s="453"/>
      <c r="W32" s="454"/>
      <c r="X32" s="440"/>
      <c r="Y32" s="453"/>
      <c r="Z32" s="441"/>
      <c r="AA32" s="442"/>
      <c r="AB32" s="443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/>
      <c r="AM32" s="444"/>
      <c r="AN32" s="453"/>
      <c r="AO32" s="441"/>
      <c r="AP32" s="440"/>
      <c r="AQ32" s="1390"/>
      <c r="AR32" s="440"/>
      <c r="AT32" s="441"/>
      <c r="AU32" s="455"/>
      <c r="AV32" s="1390"/>
      <c r="AW32" s="455"/>
    </row>
    <row r="33" spans="1:49" s="380" customFormat="1" ht="16.5" customHeight="1">
      <c r="A33" s="408"/>
      <c r="B33" s="410"/>
      <c r="C33" s="427" t="s">
        <v>154</v>
      </c>
      <c r="D33" s="422" t="s">
        <v>131</v>
      </c>
      <c r="E33" s="423"/>
      <c r="F33" s="424"/>
      <c r="G33" s="424"/>
      <c r="H33" s="425"/>
      <c r="I33" s="426"/>
      <c r="J33" s="390"/>
      <c r="K33" s="391"/>
      <c r="L33" s="371"/>
      <c r="M33" s="390"/>
      <c r="N33" s="392"/>
      <c r="O33" s="392"/>
      <c r="P33" s="391"/>
      <c r="Q33" s="371"/>
      <c r="R33" s="390"/>
      <c r="S33" s="392"/>
      <c r="T33" s="392"/>
      <c r="U33" s="391"/>
      <c r="V33" s="371"/>
      <c r="W33" s="390"/>
      <c r="X33" s="391"/>
      <c r="Y33" s="371"/>
      <c r="Z33" s="390"/>
      <c r="AA33" s="393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  <c r="AL33" s="394"/>
      <c r="AM33" s="424"/>
      <c r="AN33" s="371"/>
      <c r="AO33" s="390"/>
      <c r="AP33" s="391"/>
      <c r="AQ33" s="1387"/>
      <c r="AR33" s="391"/>
      <c r="AT33" s="390"/>
      <c r="AU33" s="392"/>
      <c r="AV33" s="1387"/>
      <c r="AW33" s="392"/>
    </row>
    <row r="34" spans="1:49" s="380" customFormat="1" ht="16.5" customHeight="1">
      <c r="A34" s="408"/>
      <c r="B34" s="410"/>
      <c r="C34" s="427" t="s">
        <v>155</v>
      </c>
      <c r="D34" s="422" t="s">
        <v>131</v>
      </c>
      <c r="E34" s="423"/>
      <c r="F34" s="423"/>
      <c r="G34" s="423"/>
      <c r="H34" s="425"/>
      <c r="I34" s="426"/>
      <c r="J34" s="390"/>
      <c r="K34" s="391"/>
      <c r="L34" s="371"/>
      <c r="M34" s="390"/>
      <c r="N34" s="392"/>
      <c r="O34" s="392"/>
      <c r="P34" s="391"/>
      <c r="Q34" s="371"/>
      <c r="R34" s="390"/>
      <c r="S34" s="392"/>
      <c r="T34" s="392"/>
      <c r="U34" s="391"/>
      <c r="V34" s="371"/>
      <c r="W34" s="390"/>
      <c r="X34" s="391"/>
      <c r="Y34" s="371"/>
      <c r="Z34" s="390"/>
      <c r="AA34" s="393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424"/>
      <c r="AN34" s="371"/>
      <c r="AO34" s="390"/>
      <c r="AP34" s="391"/>
      <c r="AQ34" s="1387"/>
      <c r="AR34" s="391"/>
      <c r="AT34" s="390"/>
      <c r="AU34" s="392"/>
      <c r="AV34" s="1387"/>
      <c r="AW34" s="392"/>
    </row>
    <row r="35" spans="1:49" s="380" customFormat="1" ht="16.5" customHeight="1">
      <c r="A35" s="408"/>
      <c r="B35" s="410"/>
      <c r="C35" s="456" t="s">
        <v>151</v>
      </c>
      <c r="D35" s="422" t="s">
        <v>131</v>
      </c>
      <c r="E35" s="423"/>
      <c r="F35" s="423"/>
      <c r="G35" s="423"/>
      <c r="H35" s="421"/>
      <c r="I35" s="371"/>
      <c r="J35" s="390"/>
      <c r="K35" s="391"/>
      <c r="L35" s="371"/>
      <c r="M35" s="390"/>
      <c r="N35" s="392"/>
      <c r="O35" s="392"/>
      <c r="P35" s="391"/>
      <c r="Q35" s="371"/>
      <c r="R35" s="390"/>
      <c r="S35" s="392"/>
      <c r="T35" s="392"/>
      <c r="U35" s="391"/>
      <c r="V35" s="371"/>
      <c r="W35" s="390"/>
      <c r="X35" s="391"/>
      <c r="Y35" s="371"/>
      <c r="Z35" s="390"/>
      <c r="AA35" s="393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424"/>
      <c r="AN35" s="371"/>
      <c r="AO35" s="390"/>
      <c r="AP35" s="391"/>
      <c r="AQ35" s="1387"/>
      <c r="AR35" s="391"/>
      <c r="AT35" s="390"/>
      <c r="AU35" s="392"/>
      <c r="AV35" s="1387"/>
      <c r="AW35" s="392"/>
    </row>
    <row r="36" spans="1:49" s="380" customFormat="1" ht="16.5" customHeight="1">
      <c r="A36" s="408"/>
      <c r="B36" s="409" t="s">
        <v>36</v>
      </c>
      <c r="C36" s="1574" t="s">
        <v>507</v>
      </c>
      <c r="D36" s="412"/>
      <c r="E36" s="413"/>
      <c r="F36" s="413"/>
      <c r="G36" s="414"/>
      <c r="H36" s="415"/>
      <c r="I36" s="371"/>
      <c r="J36" s="441"/>
      <c r="K36" s="400"/>
      <c r="L36" s="401"/>
      <c r="M36" s="399"/>
      <c r="N36" s="402"/>
      <c r="O36" s="439"/>
      <c r="P36" s="440"/>
      <c r="Q36" s="401"/>
      <c r="R36" s="399"/>
      <c r="S36" s="402"/>
      <c r="T36" s="439"/>
      <c r="U36" s="440"/>
      <c r="V36" s="401"/>
      <c r="W36" s="399"/>
      <c r="X36" s="440"/>
      <c r="Y36" s="401"/>
      <c r="Z36" s="441"/>
      <c r="AA36" s="442"/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  <c r="AL36" s="443"/>
      <c r="AM36" s="444"/>
      <c r="AN36" s="401"/>
      <c r="AO36" s="404"/>
      <c r="AP36" s="400"/>
      <c r="AQ36" s="1388"/>
      <c r="AR36" s="440"/>
      <c r="AT36" s="404"/>
      <c r="AU36" s="402"/>
      <c r="AV36" s="1388"/>
      <c r="AW36" s="402"/>
    </row>
    <row r="37" spans="1:49" s="380" customFormat="1" ht="16.5" customHeight="1">
      <c r="A37" s="408"/>
      <c r="B37" s="383"/>
      <c r="C37" s="382" t="s">
        <v>37</v>
      </c>
      <c r="D37" s="412"/>
      <c r="E37" s="413"/>
      <c r="F37" s="413"/>
      <c r="G37" s="414"/>
      <c r="H37" s="415"/>
      <c r="I37" s="371"/>
      <c r="J37" s="399"/>
      <c r="K37" s="400"/>
      <c r="L37" s="401"/>
      <c r="M37" s="399"/>
      <c r="N37" s="402"/>
      <c r="O37" s="403"/>
      <c r="P37" s="400"/>
      <c r="Q37" s="401"/>
      <c r="R37" s="399"/>
      <c r="S37" s="402"/>
      <c r="T37" s="403"/>
      <c r="U37" s="400"/>
      <c r="V37" s="401"/>
      <c r="W37" s="399"/>
      <c r="X37" s="440"/>
      <c r="Y37" s="401"/>
      <c r="Z37" s="441"/>
      <c r="AA37" s="442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444"/>
      <c r="AN37" s="401"/>
      <c r="AO37" s="404"/>
      <c r="AP37" s="400"/>
      <c r="AQ37" s="1388"/>
      <c r="AR37" s="440"/>
      <c r="AT37" s="404"/>
      <c r="AU37" s="402"/>
      <c r="AV37" s="1388"/>
      <c r="AW37" s="402"/>
    </row>
    <row r="38" spans="1:49" s="380" customFormat="1" ht="16.5" customHeight="1">
      <c r="A38" s="408"/>
      <c r="B38" s="410"/>
      <c r="C38" s="417" t="s">
        <v>31</v>
      </c>
      <c r="D38" s="422" t="s">
        <v>152</v>
      </c>
      <c r="E38" s="423"/>
      <c r="F38" s="424"/>
      <c r="G38" s="424"/>
      <c r="H38" s="425"/>
      <c r="I38" s="426"/>
      <c r="J38" s="390"/>
      <c r="K38" s="391"/>
      <c r="L38" s="371"/>
      <c r="M38" s="390"/>
      <c r="N38" s="392"/>
      <c r="O38" s="392"/>
      <c r="P38" s="391"/>
      <c r="Q38" s="371"/>
      <c r="R38" s="390"/>
      <c r="S38" s="392"/>
      <c r="T38" s="392"/>
      <c r="U38" s="391"/>
      <c r="V38" s="371"/>
      <c r="W38" s="390"/>
      <c r="X38" s="391"/>
      <c r="Y38" s="371"/>
      <c r="Z38" s="390"/>
      <c r="AA38" s="393"/>
      <c r="AB38" s="394"/>
      <c r="AC38" s="394"/>
      <c r="AD38" s="394"/>
      <c r="AE38" s="394"/>
      <c r="AF38" s="394"/>
      <c r="AG38" s="394"/>
      <c r="AH38" s="394"/>
      <c r="AI38" s="394"/>
      <c r="AJ38" s="394"/>
      <c r="AK38" s="394"/>
      <c r="AL38" s="394"/>
      <c r="AM38" s="424"/>
      <c r="AN38" s="371"/>
      <c r="AO38" s="390"/>
      <c r="AP38" s="391"/>
      <c r="AQ38" s="1387"/>
      <c r="AR38" s="391"/>
      <c r="AT38" s="390"/>
      <c r="AU38" s="392"/>
      <c r="AV38" s="1387"/>
      <c r="AW38" s="392"/>
    </row>
    <row r="39" spans="1:49" s="380" customFormat="1" ht="16.5" customHeight="1">
      <c r="A39" s="408"/>
      <c r="B39" s="410"/>
      <c r="C39" s="427" t="s">
        <v>153</v>
      </c>
      <c r="D39" s="422" t="s">
        <v>127</v>
      </c>
      <c r="E39" s="428"/>
      <c r="F39" s="428"/>
      <c r="G39" s="424"/>
      <c r="H39" s="425"/>
      <c r="I39" s="426"/>
      <c r="J39" s="390"/>
      <c r="K39" s="391"/>
      <c r="L39" s="371"/>
      <c r="M39" s="390"/>
      <c r="N39" s="392"/>
      <c r="O39" s="392"/>
      <c r="P39" s="391"/>
      <c r="Q39" s="371"/>
      <c r="R39" s="390"/>
      <c r="S39" s="392"/>
      <c r="T39" s="392"/>
      <c r="U39" s="391"/>
      <c r="V39" s="371"/>
      <c r="W39" s="390"/>
      <c r="X39" s="391"/>
      <c r="Y39" s="371"/>
      <c r="Z39" s="390"/>
      <c r="AA39" s="393"/>
      <c r="AB39" s="394"/>
      <c r="AC39" s="394"/>
      <c r="AD39" s="394"/>
      <c r="AE39" s="394"/>
      <c r="AF39" s="394"/>
      <c r="AG39" s="394"/>
      <c r="AH39" s="394"/>
      <c r="AI39" s="394"/>
      <c r="AJ39" s="394"/>
      <c r="AK39" s="394"/>
      <c r="AL39" s="394"/>
      <c r="AM39" s="424"/>
      <c r="AN39" s="371"/>
      <c r="AO39" s="390"/>
      <c r="AP39" s="391"/>
      <c r="AQ39" s="1387"/>
      <c r="AR39" s="391"/>
      <c r="AT39" s="390"/>
      <c r="AU39" s="392"/>
      <c r="AV39" s="1387"/>
      <c r="AW39" s="392"/>
    </row>
    <row r="40" spans="1:49" s="380" customFormat="1" ht="30" customHeight="1">
      <c r="A40" s="408"/>
      <c r="B40" s="410"/>
      <c r="C40" s="429"/>
      <c r="D40" s="430"/>
      <c r="E40" s="431"/>
      <c r="F40" s="431"/>
      <c r="G40" s="432"/>
      <c r="H40" s="433"/>
      <c r="I40" s="426"/>
      <c r="J40" s="399"/>
      <c r="K40" s="400"/>
      <c r="L40" s="401"/>
      <c r="M40" s="399"/>
      <c r="N40" s="402"/>
      <c r="O40" s="403"/>
      <c r="P40" s="400"/>
      <c r="Q40" s="401"/>
      <c r="R40" s="399"/>
      <c r="S40" s="402"/>
      <c r="T40" s="403"/>
      <c r="U40" s="400"/>
      <c r="V40" s="401"/>
      <c r="W40" s="399"/>
      <c r="X40" s="440"/>
      <c r="Y40" s="436"/>
      <c r="Z40" s="434"/>
      <c r="AA40" s="457"/>
      <c r="AB40" s="458"/>
      <c r="AC40" s="458"/>
      <c r="AD40" s="458"/>
      <c r="AE40" s="458"/>
      <c r="AF40" s="458"/>
      <c r="AG40" s="458"/>
      <c r="AH40" s="458"/>
      <c r="AI40" s="458"/>
      <c r="AJ40" s="458"/>
      <c r="AK40" s="458"/>
      <c r="AL40" s="458"/>
      <c r="AM40" s="444"/>
      <c r="AN40" s="401"/>
      <c r="AO40" s="404"/>
      <c r="AP40" s="400"/>
      <c r="AQ40" s="1388"/>
      <c r="AR40" s="440"/>
      <c r="AT40" s="404"/>
      <c r="AU40" s="402"/>
      <c r="AV40" s="1388"/>
      <c r="AW40" s="402"/>
    </row>
    <row r="41" spans="1:49" s="451" customFormat="1" ht="16.5" customHeight="1">
      <c r="A41" s="445"/>
      <c r="B41" s="446"/>
      <c r="C41" s="447" t="s">
        <v>32</v>
      </c>
      <c r="D41" s="422"/>
      <c r="E41" s="428"/>
      <c r="F41" s="428"/>
      <c r="G41" s="448"/>
      <c r="H41" s="449"/>
      <c r="I41" s="450"/>
      <c r="J41" s="390"/>
      <c r="K41" s="391"/>
      <c r="L41" s="371"/>
      <c r="M41" s="390"/>
      <c r="N41" s="392"/>
      <c r="O41" s="392"/>
      <c r="P41" s="391"/>
      <c r="Q41" s="371"/>
      <c r="R41" s="390"/>
      <c r="S41" s="392"/>
      <c r="T41" s="392"/>
      <c r="U41" s="391"/>
      <c r="V41" s="371"/>
      <c r="W41" s="390"/>
      <c r="X41" s="391"/>
      <c r="Y41" s="371"/>
      <c r="Z41" s="390"/>
      <c r="AA41" s="393"/>
      <c r="AB41" s="394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424"/>
      <c r="AN41" s="371"/>
      <c r="AO41" s="390"/>
      <c r="AP41" s="391"/>
      <c r="AQ41" s="1387"/>
      <c r="AR41" s="391"/>
      <c r="AT41" s="390"/>
      <c r="AU41" s="392"/>
      <c r="AV41" s="1387"/>
      <c r="AW41" s="392"/>
    </row>
    <row r="42" spans="1:49" s="380" customFormat="1" ht="16.5" customHeight="1">
      <c r="A42" s="408"/>
      <c r="B42" s="383"/>
      <c r="C42" s="427" t="s">
        <v>33</v>
      </c>
      <c r="D42" s="422" t="s">
        <v>127</v>
      </c>
      <c r="E42" s="423"/>
      <c r="F42" s="423"/>
      <c r="G42" s="423"/>
      <c r="H42" s="449"/>
      <c r="I42" s="371"/>
      <c r="J42" s="390"/>
      <c r="K42" s="391"/>
      <c r="L42" s="371"/>
      <c r="M42" s="390"/>
      <c r="N42" s="392"/>
      <c r="O42" s="392"/>
      <c r="P42" s="391"/>
      <c r="Q42" s="371"/>
      <c r="R42" s="390"/>
      <c r="S42" s="392"/>
      <c r="T42" s="392"/>
      <c r="U42" s="391"/>
      <c r="V42" s="371"/>
      <c r="W42" s="390"/>
      <c r="X42" s="391"/>
      <c r="Y42" s="371"/>
      <c r="Z42" s="390"/>
      <c r="AA42" s="393"/>
      <c r="AB42" s="394"/>
      <c r="AC42" s="394"/>
      <c r="AD42" s="394"/>
      <c r="AE42" s="394"/>
      <c r="AF42" s="394"/>
      <c r="AG42" s="394"/>
      <c r="AH42" s="394"/>
      <c r="AI42" s="394"/>
      <c r="AJ42" s="394"/>
      <c r="AK42" s="394"/>
      <c r="AL42" s="394"/>
      <c r="AM42" s="424"/>
      <c r="AN42" s="371"/>
      <c r="AO42" s="390"/>
      <c r="AP42" s="391"/>
      <c r="AQ42" s="1387"/>
      <c r="AR42" s="391"/>
      <c r="AT42" s="390"/>
      <c r="AU42" s="392"/>
      <c r="AV42" s="1387"/>
      <c r="AW42" s="392"/>
    </row>
    <row r="43" spans="1:49" s="380" customFormat="1" ht="16.5" customHeight="1">
      <c r="A43" s="408"/>
      <c r="B43" s="383"/>
      <c r="C43" s="427"/>
      <c r="D43" s="422"/>
      <c r="E43" s="428"/>
      <c r="F43" s="428"/>
      <c r="G43" s="448"/>
      <c r="H43" s="449"/>
      <c r="I43" s="371"/>
      <c r="J43" s="399"/>
      <c r="K43" s="400"/>
      <c r="L43" s="401"/>
      <c r="M43" s="399"/>
      <c r="N43" s="402"/>
      <c r="O43" s="403"/>
      <c r="P43" s="400"/>
      <c r="Q43" s="401"/>
      <c r="R43" s="399"/>
      <c r="S43" s="402"/>
      <c r="T43" s="403"/>
      <c r="U43" s="400"/>
      <c r="V43" s="401"/>
      <c r="W43" s="399"/>
      <c r="X43" s="400"/>
      <c r="Y43" s="401"/>
      <c r="Z43" s="404"/>
      <c r="AA43" s="405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7"/>
      <c r="AN43" s="401"/>
      <c r="AO43" s="404"/>
      <c r="AP43" s="400"/>
      <c r="AQ43" s="1388"/>
      <c r="AR43" s="400"/>
      <c r="AT43" s="404"/>
      <c r="AU43" s="402"/>
      <c r="AV43" s="1388"/>
      <c r="AW43" s="402"/>
    </row>
    <row r="44" spans="1:49" s="380" customFormat="1" ht="33" customHeight="1">
      <c r="A44" s="408"/>
      <c r="B44" s="409" t="s">
        <v>38</v>
      </c>
      <c r="C44" s="1614" t="s">
        <v>508</v>
      </c>
      <c r="D44" s="1615"/>
      <c r="E44" s="413"/>
      <c r="F44" s="413"/>
      <c r="G44" s="414"/>
      <c r="H44" s="415"/>
      <c r="I44" s="371"/>
      <c r="J44" s="399"/>
      <c r="K44" s="400"/>
      <c r="L44" s="401"/>
      <c r="M44" s="399"/>
      <c r="N44" s="402"/>
      <c r="O44" s="403"/>
      <c r="P44" s="400"/>
      <c r="Q44" s="401"/>
      <c r="R44" s="399"/>
      <c r="S44" s="402"/>
      <c r="T44" s="403"/>
      <c r="U44" s="400"/>
      <c r="V44" s="401"/>
      <c r="W44" s="399"/>
      <c r="X44" s="400"/>
      <c r="Y44" s="401"/>
      <c r="Z44" s="404"/>
      <c r="AA44" s="405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7"/>
      <c r="AN44" s="401"/>
      <c r="AO44" s="404"/>
      <c r="AP44" s="400"/>
      <c r="AQ44" s="1388"/>
      <c r="AR44" s="400"/>
      <c r="AT44" s="404"/>
      <c r="AU44" s="402"/>
      <c r="AV44" s="1388"/>
      <c r="AW44" s="402"/>
    </row>
    <row r="45" spans="1:49" s="380" customFormat="1" ht="16.5" customHeight="1">
      <c r="A45" s="408"/>
      <c r="B45" s="383"/>
      <c r="C45" s="427" t="s">
        <v>59</v>
      </c>
      <c r="D45" s="422" t="s">
        <v>131</v>
      </c>
      <c r="E45" s="423"/>
      <c r="F45" s="423"/>
      <c r="G45" s="423"/>
      <c r="H45" s="425"/>
      <c r="I45" s="371"/>
      <c r="J45" s="390"/>
      <c r="K45" s="391"/>
      <c r="L45" s="371"/>
      <c r="M45" s="390"/>
      <c r="N45" s="392"/>
      <c r="O45" s="392"/>
      <c r="P45" s="391"/>
      <c r="Q45" s="371"/>
      <c r="R45" s="390"/>
      <c r="S45" s="392"/>
      <c r="T45" s="392"/>
      <c r="U45" s="391"/>
      <c r="V45" s="371"/>
      <c r="W45" s="390"/>
      <c r="X45" s="391"/>
      <c r="Y45" s="371"/>
      <c r="Z45" s="390"/>
      <c r="AA45" s="393"/>
      <c r="AB45" s="394"/>
      <c r="AC45" s="394"/>
      <c r="AD45" s="394"/>
      <c r="AE45" s="394"/>
      <c r="AF45" s="394"/>
      <c r="AG45" s="394"/>
      <c r="AH45" s="394"/>
      <c r="AI45" s="394"/>
      <c r="AJ45" s="394"/>
      <c r="AK45" s="394"/>
      <c r="AL45" s="394"/>
      <c r="AM45" s="424"/>
      <c r="AN45" s="371"/>
      <c r="AO45" s="390"/>
      <c r="AP45" s="391"/>
      <c r="AQ45" s="1387"/>
      <c r="AR45" s="391"/>
      <c r="AT45" s="390"/>
      <c r="AU45" s="392"/>
      <c r="AV45" s="1387"/>
      <c r="AW45" s="392"/>
    </row>
    <row r="46" spans="1:49" s="380" customFormat="1" ht="16.5" customHeight="1">
      <c r="A46" s="408"/>
      <c r="B46" s="383"/>
      <c r="C46" s="427" t="s">
        <v>60</v>
      </c>
      <c r="D46" s="422" t="s">
        <v>131</v>
      </c>
      <c r="E46" s="423"/>
      <c r="F46" s="423"/>
      <c r="G46" s="423"/>
      <c r="H46" s="425"/>
      <c r="I46" s="371"/>
      <c r="J46" s="390"/>
      <c r="K46" s="391"/>
      <c r="L46" s="371"/>
      <c r="M46" s="390"/>
      <c r="N46" s="392"/>
      <c r="O46" s="392"/>
      <c r="P46" s="391"/>
      <c r="Q46" s="371"/>
      <c r="R46" s="390"/>
      <c r="S46" s="392"/>
      <c r="T46" s="392"/>
      <c r="U46" s="391"/>
      <c r="V46" s="371"/>
      <c r="W46" s="390"/>
      <c r="X46" s="391"/>
      <c r="Y46" s="371"/>
      <c r="Z46" s="390"/>
      <c r="AA46" s="393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424"/>
      <c r="AN46" s="371"/>
      <c r="AO46" s="390"/>
      <c r="AP46" s="391"/>
      <c r="AQ46" s="1387"/>
      <c r="AR46" s="391"/>
      <c r="AT46" s="390"/>
      <c r="AU46" s="392"/>
      <c r="AV46" s="1387"/>
      <c r="AW46" s="392"/>
    </row>
    <row r="47" spans="1:49" s="380" customFormat="1" ht="16.5" customHeight="1">
      <c r="A47" s="408"/>
      <c r="B47" s="383"/>
      <c r="C47" s="427" t="s">
        <v>61</v>
      </c>
      <c r="D47" s="422" t="s">
        <v>131</v>
      </c>
      <c r="E47" s="423"/>
      <c r="F47" s="423"/>
      <c r="G47" s="423"/>
      <c r="H47" s="425"/>
      <c r="I47" s="371"/>
      <c r="J47" s="390"/>
      <c r="K47" s="391"/>
      <c r="L47" s="371"/>
      <c r="M47" s="390"/>
      <c r="N47" s="392"/>
      <c r="O47" s="392"/>
      <c r="P47" s="391"/>
      <c r="Q47" s="371"/>
      <c r="R47" s="390"/>
      <c r="S47" s="392"/>
      <c r="T47" s="392"/>
      <c r="U47" s="391"/>
      <c r="V47" s="371"/>
      <c r="W47" s="390"/>
      <c r="X47" s="391"/>
      <c r="Y47" s="371"/>
      <c r="Z47" s="390"/>
      <c r="AA47" s="393"/>
      <c r="AB47" s="394"/>
      <c r="AC47" s="394"/>
      <c r="AD47" s="394"/>
      <c r="AE47" s="394"/>
      <c r="AF47" s="394"/>
      <c r="AG47" s="394"/>
      <c r="AH47" s="394"/>
      <c r="AI47" s="394"/>
      <c r="AJ47" s="394"/>
      <c r="AK47" s="394"/>
      <c r="AL47" s="394"/>
      <c r="AM47" s="424"/>
      <c r="AN47" s="371"/>
      <c r="AO47" s="390"/>
      <c r="AP47" s="391"/>
      <c r="AQ47" s="1387"/>
      <c r="AR47" s="391"/>
      <c r="AT47" s="390"/>
      <c r="AU47" s="392"/>
      <c r="AV47" s="1387"/>
      <c r="AW47" s="392"/>
    </row>
    <row r="48" spans="1:49" s="380" customFormat="1" ht="16.5" customHeight="1">
      <c r="A48" s="408"/>
      <c r="B48" s="383"/>
      <c r="C48" s="427"/>
      <c r="D48" s="422"/>
      <c r="E48" s="428"/>
      <c r="F48" s="428"/>
      <c r="G48" s="459"/>
      <c r="H48" s="425"/>
      <c r="I48" s="371"/>
      <c r="J48" s="399"/>
      <c r="K48" s="400"/>
      <c r="L48" s="401"/>
      <c r="M48" s="399"/>
      <c r="N48" s="402"/>
      <c r="O48" s="460"/>
      <c r="P48" s="461"/>
      <c r="Q48" s="401"/>
      <c r="R48" s="399"/>
      <c r="S48" s="402"/>
      <c r="T48" s="460"/>
      <c r="U48" s="461"/>
      <c r="V48" s="401"/>
      <c r="W48" s="399"/>
      <c r="X48" s="461"/>
      <c r="Y48" s="401"/>
      <c r="Z48" s="404"/>
      <c r="AA48" s="405"/>
      <c r="AB48" s="406"/>
      <c r="AC48" s="406"/>
      <c r="AD48" s="406"/>
      <c r="AE48" s="406"/>
      <c r="AF48" s="406"/>
      <c r="AG48" s="406"/>
      <c r="AH48" s="406"/>
      <c r="AI48" s="406"/>
      <c r="AJ48" s="406"/>
      <c r="AK48" s="406"/>
      <c r="AL48" s="406"/>
      <c r="AM48" s="435"/>
      <c r="AN48" s="401"/>
      <c r="AO48" s="404"/>
      <c r="AP48" s="400"/>
      <c r="AQ48" s="1388"/>
      <c r="AR48" s="461"/>
      <c r="AT48" s="404"/>
      <c r="AU48" s="402"/>
      <c r="AV48" s="1388"/>
      <c r="AW48" s="402"/>
    </row>
    <row r="49" spans="1:49" s="380" customFormat="1" ht="16.5" customHeight="1">
      <c r="A49" s="408"/>
      <c r="B49" s="383" t="s">
        <v>39</v>
      </c>
      <c r="C49" s="383" t="s">
        <v>40</v>
      </c>
      <c r="D49" s="422" t="s">
        <v>131</v>
      </c>
      <c r="E49" s="423"/>
      <c r="F49" s="423"/>
      <c r="G49" s="423"/>
      <c r="H49" s="421"/>
      <c r="I49" s="371"/>
      <c r="J49" s="390"/>
      <c r="K49" s="391"/>
      <c r="L49" s="371"/>
      <c r="M49" s="390"/>
      <c r="N49" s="392"/>
      <c r="O49" s="392"/>
      <c r="P49" s="391"/>
      <c r="Q49" s="371"/>
      <c r="R49" s="390"/>
      <c r="S49" s="392"/>
      <c r="T49" s="392"/>
      <c r="U49" s="391"/>
      <c r="V49" s="371"/>
      <c r="W49" s="390"/>
      <c r="X49" s="391"/>
      <c r="Y49" s="371"/>
      <c r="Z49" s="390"/>
      <c r="AA49" s="393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424"/>
      <c r="AN49" s="371"/>
      <c r="AO49" s="390"/>
      <c r="AP49" s="391"/>
      <c r="AQ49" s="1387"/>
      <c r="AR49" s="391"/>
      <c r="AT49" s="390"/>
      <c r="AU49" s="392"/>
      <c r="AV49" s="1387"/>
      <c r="AW49" s="392"/>
    </row>
    <row r="50" spans="1:49" s="380" customFormat="1" ht="16.5" customHeight="1">
      <c r="A50" s="408"/>
      <c r="B50" s="383"/>
      <c r="C50" s="427"/>
      <c r="D50" s="422"/>
      <c r="E50" s="428"/>
      <c r="F50" s="428"/>
      <c r="G50" s="459"/>
      <c r="H50" s="425"/>
      <c r="I50" s="371"/>
      <c r="J50" s="437"/>
      <c r="K50" s="461"/>
      <c r="L50" s="453"/>
      <c r="M50" s="437"/>
      <c r="N50" s="438"/>
      <c r="O50" s="460"/>
      <c r="P50" s="461"/>
      <c r="Q50" s="453"/>
      <c r="R50" s="437"/>
      <c r="S50" s="438"/>
      <c r="T50" s="460"/>
      <c r="U50" s="461"/>
      <c r="V50" s="453"/>
      <c r="W50" s="437"/>
      <c r="X50" s="461"/>
      <c r="Y50" s="453"/>
      <c r="Z50" s="434"/>
      <c r="AA50" s="457"/>
      <c r="AB50" s="458"/>
      <c r="AC50" s="458"/>
      <c r="AD50" s="458"/>
      <c r="AE50" s="458"/>
      <c r="AF50" s="458"/>
      <c r="AG50" s="458"/>
      <c r="AH50" s="458"/>
      <c r="AI50" s="458"/>
      <c r="AJ50" s="458"/>
      <c r="AK50" s="458"/>
      <c r="AL50" s="458"/>
      <c r="AM50" s="435"/>
      <c r="AN50" s="453"/>
      <c r="AO50" s="434"/>
      <c r="AP50" s="461"/>
      <c r="AQ50" s="1389"/>
      <c r="AR50" s="461"/>
      <c r="AT50" s="434"/>
      <c r="AU50" s="438"/>
      <c r="AV50" s="1389"/>
      <c r="AW50" s="438"/>
    </row>
    <row r="51" spans="1:49" s="380" customFormat="1" ht="16.5" customHeight="1">
      <c r="A51" s="408"/>
      <c r="B51" s="383" t="s">
        <v>41</v>
      </c>
      <c r="C51" s="383" t="s">
        <v>42</v>
      </c>
      <c r="D51" s="422"/>
      <c r="E51" s="423"/>
      <c r="F51" s="423"/>
      <c r="G51" s="423"/>
      <c r="H51" s="421"/>
      <c r="I51" s="371"/>
      <c r="J51" s="399"/>
      <c r="K51" s="400"/>
      <c r="L51" s="401"/>
      <c r="M51" s="399"/>
      <c r="N51" s="402"/>
      <c r="O51" s="403"/>
      <c r="P51" s="400"/>
      <c r="Q51" s="401"/>
      <c r="R51" s="399"/>
      <c r="S51" s="402"/>
      <c r="T51" s="403"/>
      <c r="U51" s="400"/>
      <c r="V51" s="401"/>
      <c r="W51" s="399"/>
      <c r="X51" s="400"/>
      <c r="Y51" s="401"/>
      <c r="Z51" s="404"/>
      <c r="AA51" s="405"/>
      <c r="AB51" s="406"/>
      <c r="AC51" s="406"/>
      <c r="AD51" s="406"/>
      <c r="AE51" s="406"/>
      <c r="AF51" s="406"/>
      <c r="AG51" s="406"/>
      <c r="AH51" s="406"/>
      <c r="AI51" s="406"/>
      <c r="AJ51" s="406"/>
      <c r="AK51" s="406"/>
      <c r="AL51" s="406"/>
      <c r="AM51" s="407"/>
      <c r="AN51" s="401"/>
      <c r="AO51" s="404"/>
      <c r="AP51" s="400"/>
      <c r="AQ51" s="1388"/>
      <c r="AR51" s="400"/>
      <c r="AT51" s="404"/>
      <c r="AU51" s="402"/>
      <c r="AV51" s="1388"/>
      <c r="AW51" s="402"/>
    </row>
    <row r="52" spans="1:49" s="380" customFormat="1" ht="16.5" customHeight="1">
      <c r="A52" s="408"/>
      <c r="B52" s="383"/>
      <c r="C52" s="462" t="s">
        <v>43</v>
      </c>
      <c r="D52" s="422" t="s">
        <v>132</v>
      </c>
      <c r="E52" s="428"/>
      <c r="F52" s="423"/>
      <c r="G52" s="423"/>
      <c r="H52" s="425"/>
      <c r="I52" s="371"/>
      <c r="J52" s="390"/>
      <c r="K52" s="391"/>
      <c r="L52" s="371"/>
      <c r="M52" s="390"/>
      <c r="N52" s="392"/>
      <c r="O52" s="392"/>
      <c r="P52" s="391"/>
      <c r="Q52" s="371"/>
      <c r="R52" s="390"/>
      <c r="S52" s="392"/>
      <c r="T52" s="392"/>
      <c r="U52" s="391"/>
      <c r="V52" s="371"/>
      <c r="W52" s="390"/>
      <c r="X52" s="391"/>
      <c r="Y52" s="371"/>
      <c r="Z52" s="390"/>
      <c r="AA52" s="393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424"/>
      <c r="AN52" s="371"/>
      <c r="AO52" s="390"/>
      <c r="AP52" s="391"/>
      <c r="AQ52" s="1387"/>
      <c r="AR52" s="391"/>
      <c r="AT52" s="390"/>
      <c r="AU52" s="392"/>
      <c r="AV52" s="1387"/>
      <c r="AW52" s="392"/>
    </row>
    <row r="53" spans="1:49" s="380" customFormat="1" ht="16.5" customHeight="1">
      <c r="A53" s="408"/>
      <c r="B53" s="383"/>
      <c r="C53" s="462" t="s">
        <v>44</v>
      </c>
      <c r="D53" s="422" t="s">
        <v>132</v>
      </c>
      <c r="E53" s="428"/>
      <c r="F53" s="423"/>
      <c r="G53" s="423"/>
      <c r="H53" s="425"/>
      <c r="I53" s="371"/>
      <c r="J53" s="390"/>
      <c r="K53" s="391"/>
      <c r="L53" s="371"/>
      <c r="M53" s="390"/>
      <c r="N53" s="392"/>
      <c r="O53" s="392"/>
      <c r="P53" s="391"/>
      <c r="Q53" s="371"/>
      <c r="R53" s="390"/>
      <c r="S53" s="392"/>
      <c r="T53" s="392"/>
      <c r="U53" s="391"/>
      <c r="V53" s="371"/>
      <c r="W53" s="390"/>
      <c r="X53" s="391"/>
      <c r="Y53" s="371"/>
      <c r="Z53" s="390"/>
      <c r="AA53" s="393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424"/>
      <c r="AN53" s="371"/>
      <c r="AO53" s="390"/>
      <c r="AP53" s="391"/>
      <c r="AQ53" s="1387"/>
      <c r="AR53" s="391"/>
      <c r="AT53" s="390"/>
      <c r="AU53" s="392"/>
      <c r="AV53" s="1387"/>
      <c r="AW53" s="392"/>
    </row>
    <row r="54" spans="1:49" s="465" customFormat="1" ht="16.5" customHeight="1">
      <c r="A54" s="463"/>
      <c r="B54" s="464"/>
      <c r="C54" s="462" t="s">
        <v>45</v>
      </c>
      <c r="D54" s="422" t="s">
        <v>132</v>
      </c>
      <c r="E54" s="428"/>
      <c r="F54" s="423"/>
      <c r="G54" s="423"/>
      <c r="H54" s="425"/>
      <c r="I54" s="371"/>
      <c r="J54" s="390"/>
      <c r="K54" s="391"/>
      <c r="L54" s="371"/>
      <c r="M54" s="390"/>
      <c r="N54" s="392"/>
      <c r="O54" s="392"/>
      <c r="P54" s="391"/>
      <c r="Q54" s="371"/>
      <c r="R54" s="390"/>
      <c r="S54" s="392"/>
      <c r="T54" s="392"/>
      <c r="U54" s="391"/>
      <c r="V54" s="371"/>
      <c r="W54" s="390"/>
      <c r="X54" s="391"/>
      <c r="Y54" s="371"/>
      <c r="Z54" s="390"/>
      <c r="AA54" s="393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424"/>
      <c r="AN54" s="371"/>
      <c r="AO54" s="390"/>
      <c r="AP54" s="391"/>
      <c r="AQ54" s="1387"/>
      <c r="AR54" s="391"/>
      <c r="AT54" s="390"/>
      <c r="AU54" s="392"/>
      <c r="AV54" s="1387"/>
      <c r="AW54" s="392"/>
    </row>
    <row r="55" spans="1:49" s="465" customFormat="1" ht="16.5" customHeight="1">
      <c r="A55" s="463"/>
      <c r="B55" s="464"/>
      <c r="C55" s="462"/>
      <c r="D55" s="412"/>
      <c r="E55" s="413"/>
      <c r="F55" s="413"/>
      <c r="G55" s="466"/>
      <c r="H55" s="467"/>
      <c r="I55" s="371"/>
      <c r="J55" s="468"/>
      <c r="K55" s="469"/>
      <c r="L55" s="453"/>
      <c r="M55" s="454"/>
      <c r="N55" s="455"/>
      <c r="O55" s="439"/>
      <c r="P55" s="440"/>
      <c r="Q55" s="453"/>
      <c r="R55" s="454"/>
      <c r="S55" s="455"/>
      <c r="T55" s="439"/>
      <c r="U55" s="440"/>
      <c r="V55" s="453"/>
      <c r="W55" s="454"/>
      <c r="X55" s="440"/>
      <c r="Y55" s="453"/>
      <c r="Z55" s="441"/>
      <c r="AA55" s="442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3"/>
      <c r="AM55" s="470"/>
      <c r="AN55" s="453"/>
      <c r="AO55" s="441"/>
      <c r="AP55" s="440"/>
      <c r="AQ55" s="1390"/>
      <c r="AR55" s="440"/>
      <c r="AT55" s="441"/>
      <c r="AU55" s="455"/>
      <c r="AV55" s="1390"/>
      <c r="AW55" s="455"/>
    </row>
    <row r="56" spans="1:49" s="451" customFormat="1" ht="16.5" customHeight="1">
      <c r="A56" s="381" t="s">
        <v>46</v>
      </c>
      <c r="B56" s="383" t="s">
        <v>47</v>
      </c>
      <c r="C56" s="383"/>
      <c r="D56" s="422"/>
      <c r="E56" s="1401"/>
      <c r="F56" s="1401"/>
      <c r="G56" s="1401"/>
      <c r="H56" s="475"/>
      <c r="I56" s="401"/>
      <c r="J56" s="1402"/>
      <c r="K56" s="1403"/>
      <c r="L56" s="401"/>
      <c r="M56" s="1402"/>
      <c r="N56" s="1404"/>
      <c r="O56" s="1404"/>
      <c r="P56" s="1403"/>
      <c r="Q56" s="401"/>
      <c r="R56" s="1402"/>
      <c r="S56" s="1404"/>
      <c r="T56" s="1404"/>
      <c r="U56" s="1403"/>
      <c r="V56" s="401"/>
      <c r="W56" s="1402"/>
      <c r="X56" s="1403"/>
      <c r="Y56" s="401"/>
      <c r="Z56" s="1402"/>
      <c r="AA56" s="1405"/>
      <c r="AB56" s="1406"/>
      <c r="AC56" s="1406"/>
      <c r="AD56" s="1406"/>
      <c r="AE56" s="1406"/>
      <c r="AF56" s="1406"/>
      <c r="AG56" s="1406"/>
      <c r="AH56" s="1406"/>
      <c r="AI56" s="1406"/>
      <c r="AJ56" s="1406"/>
      <c r="AK56" s="1406"/>
      <c r="AL56" s="1406"/>
      <c r="AM56" s="1407"/>
      <c r="AN56" s="401"/>
      <c r="AO56" s="1402"/>
      <c r="AP56" s="1403"/>
      <c r="AQ56" s="1408"/>
      <c r="AR56" s="1403"/>
      <c r="AT56" s="1402"/>
      <c r="AU56" s="1404"/>
      <c r="AV56" s="1408"/>
      <c r="AW56" s="1404"/>
    </row>
    <row r="57" spans="1:49" s="380" customFormat="1" ht="16.5" customHeight="1">
      <c r="A57" s="408"/>
      <c r="B57" s="383"/>
      <c r="C57" s="1575" t="s">
        <v>59</v>
      </c>
      <c r="D57" s="1576" t="s">
        <v>131</v>
      </c>
      <c r="E57" s="423"/>
      <c r="F57" s="423"/>
      <c r="G57" s="423"/>
      <c r="H57" s="370"/>
      <c r="I57" s="371"/>
      <c r="J57" s="390"/>
      <c r="K57" s="391"/>
      <c r="L57" s="371"/>
      <c r="M57" s="390"/>
      <c r="N57" s="392"/>
      <c r="O57" s="392"/>
      <c r="P57" s="391"/>
      <c r="Q57" s="371"/>
      <c r="R57" s="390"/>
      <c r="S57" s="392"/>
      <c r="T57" s="392"/>
      <c r="U57" s="391"/>
      <c r="V57" s="371"/>
      <c r="W57" s="390"/>
      <c r="X57" s="391"/>
      <c r="Y57" s="371"/>
      <c r="Z57" s="390"/>
      <c r="AA57" s="393"/>
      <c r="AB57" s="394"/>
      <c r="AC57" s="394"/>
      <c r="AD57" s="394"/>
      <c r="AE57" s="394"/>
      <c r="AF57" s="394"/>
      <c r="AG57" s="394"/>
      <c r="AH57" s="394"/>
      <c r="AI57" s="394"/>
      <c r="AJ57" s="394"/>
      <c r="AK57" s="394"/>
      <c r="AL57" s="394"/>
      <c r="AM57" s="424"/>
      <c r="AN57" s="371"/>
      <c r="AO57" s="390"/>
      <c r="AP57" s="391"/>
      <c r="AQ57" s="1387"/>
      <c r="AR57" s="391"/>
      <c r="AT57" s="390"/>
      <c r="AU57" s="392"/>
      <c r="AV57" s="1387"/>
      <c r="AW57" s="392"/>
    </row>
    <row r="58" spans="1:49" s="380" customFormat="1" ht="16.5" customHeight="1">
      <c r="A58" s="408"/>
      <c r="B58" s="383"/>
      <c r="C58" s="1575" t="s">
        <v>60</v>
      </c>
      <c r="D58" s="1576" t="s">
        <v>131</v>
      </c>
      <c r="E58" s="423"/>
      <c r="F58" s="423"/>
      <c r="G58" s="423"/>
      <c r="H58" s="370"/>
      <c r="I58" s="371"/>
      <c r="J58" s="390"/>
      <c r="K58" s="391"/>
      <c r="L58" s="371"/>
      <c r="M58" s="390"/>
      <c r="N58" s="392"/>
      <c r="O58" s="392"/>
      <c r="P58" s="391"/>
      <c r="Q58" s="371"/>
      <c r="R58" s="390"/>
      <c r="S58" s="392"/>
      <c r="T58" s="392"/>
      <c r="U58" s="391"/>
      <c r="V58" s="371"/>
      <c r="W58" s="390"/>
      <c r="X58" s="391"/>
      <c r="Y58" s="371"/>
      <c r="Z58" s="390"/>
      <c r="AA58" s="393"/>
      <c r="AB58" s="394"/>
      <c r="AC58" s="394"/>
      <c r="AD58" s="394"/>
      <c r="AE58" s="394"/>
      <c r="AF58" s="394"/>
      <c r="AG58" s="394"/>
      <c r="AH58" s="394"/>
      <c r="AI58" s="394"/>
      <c r="AJ58" s="394"/>
      <c r="AK58" s="394"/>
      <c r="AL58" s="394"/>
      <c r="AM58" s="424"/>
      <c r="AN58" s="371"/>
      <c r="AO58" s="390"/>
      <c r="AP58" s="391"/>
      <c r="AQ58" s="1387"/>
      <c r="AR58" s="391"/>
      <c r="AT58" s="390"/>
      <c r="AU58" s="392"/>
      <c r="AV58" s="1387"/>
      <c r="AW58" s="392"/>
    </row>
    <row r="59" spans="1:49" s="380" customFormat="1" ht="16.5" customHeight="1">
      <c r="A59" s="408"/>
      <c r="B59" s="383"/>
      <c r="C59" s="1575" t="s">
        <v>61</v>
      </c>
      <c r="D59" s="1576" t="s">
        <v>131</v>
      </c>
      <c r="E59" s="423"/>
      <c r="F59" s="423"/>
      <c r="G59" s="423"/>
      <c r="H59" s="370"/>
      <c r="I59" s="371"/>
      <c r="J59" s="390"/>
      <c r="K59" s="391"/>
      <c r="L59" s="371"/>
      <c r="M59" s="390"/>
      <c r="N59" s="392"/>
      <c r="O59" s="392"/>
      <c r="P59" s="391"/>
      <c r="Q59" s="371"/>
      <c r="R59" s="390"/>
      <c r="S59" s="392"/>
      <c r="T59" s="392"/>
      <c r="U59" s="391"/>
      <c r="V59" s="371"/>
      <c r="W59" s="390"/>
      <c r="X59" s="391"/>
      <c r="Y59" s="371"/>
      <c r="Z59" s="390"/>
      <c r="AA59" s="393"/>
      <c r="AB59" s="394"/>
      <c r="AC59" s="394"/>
      <c r="AD59" s="394"/>
      <c r="AE59" s="394"/>
      <c r="AF59" s="394"/>
      <c r="AG59" s="394"/>
      <c r="AH59" s="394"/>
      <c r="AI59" s="394"/>
      <c r="AJ59" s="394"/>
      <c r="AK59" s="394"/>
      <c r="AL59" s="394"/>
      <c r="AM59" s="424"/>
      <c r="AN59" s="371"/>
      <c r="AO59" s="390"/>
      <c r="AP59" s="391"/>
      <c r="AQ59" s="1387"/>
      <c r="AR59" s="391"/>
      <c r="AT59" s="390"/>
      <c r="AU59" s="392"/>
      <c r="AV59" s="1387"/>
      <c r="AW59" s="392"/>
    </row>
    <row r="60" spans="1:49" s="380" customFormat="1" ht="16.5" customHeight="1">
      <c r="A60" s="408"/>
      <c r="B60" s="383"/>
      <c r="C60" s="410"/>
      <c r="D60" s="422"/>
      <c r="E60" s="428"/>
      <c r="F60" s="428"/>
      <c r="G60" s="459"/>
      <c r="H60" s="425"/>
      <c r="I60" s="471"/>
      <c r="J60" s="437"/>
      <c r="K60" s="461"/>
      <c r="L60" s="453"/>
      <c r="M60" s="437"/>
      <c r="N60" s="438"/>
      <c r="O60" s="460"/>
      <c r="P60" s="461"/>
      <c r="Q60" s="453"/>
      <c r="R60" s="437"/>
      <c r="S60" s="438"/>
      <c r="T60" s="460"/>
      <c r="U60" s="461"/>
      <c r="V60" s="453"/>
      <c r="W60" s="437"/>
      <c r="X60" s="461"/>
      <c r="Y60" s="453"/>
      <c r="Z60" s="434"/>
      <c r="AA60" s="457"/>
      <c r="AB60" s="458"/>
      <c r="AC60" s="458"/>
      <c r="AD60" s="458"/>
      <c r="AE60" s="458"/>
      <c r="AF60" s="458"/>
      <c r="AG60" s="458"/>
      <c r="AH60" s="458"/>
      <c r="AI60" s="458"/>
      <c r="AJ60" s="458"/>
      <c r="AK60" s="458"/>
      <c r="AL60" s="458"/>
      <c r="AM60" s="435"/>
      <c r="AN60" s="453"/>
      <c r="AO60" s="434"/>
      <c r="AP60" s="461"/>
      <c r="AQ60" s="1389"/>
      <c r="AR60" s="461"/>
      <c r="AT60" s="434"/>
      <c r="AU60" s="438"/>
      <c r="AV60" s="1389"/>
      <c r="AW60" s="438"/>
    </row>
    <row r="61" spans="1:49" s="380" customFormat="1" ht="16.5" customHeight="1">
      <c r="A61" s="381" t="s">
        <v>48</v>
      </c>
      <c r="B61" s="383" t="s">
        <v>49</v>
      </c>
      <c r="C61" s="383"/>
      <c r="D61" s="472"/>
      <c r="E61" s="473"/>
      <c r="F61" s="473"/>
      <c r="G61" s="474"/>
      <c r="H61" s="475"/>
      <c r="I61" s="371"/>
      <c r="J61" s="454"/>
      <c r="K61" s="440"/>
      <c r="L61" s="453"/>
      <c r="M61" s="454"/>
      <c r="N61" s="455"/>
      <c r="O61" s="439"/>
      <c r="P61" s="440"/>
      <c r="Q61" s="453"/>
      <c r="R61" s="454"/>
      <c r="S61" s="455"/>
      <c r="T61" s="439"/>
      <c r="U61" s="440"/>
      <c r="V61" s="453"/>
      <c r="W61" s="454"/>
      <c r="X61" s="440"/>
      <c r="Y61" s="453"/>
      <c r="Z61" s="441"/>
      <c r="AA61" s="442"/>
      <c r="AB61" s="443"/>
      <c r="AC61" s="443"/>
      <c r="AD61" s="443"/>
      <c r="AE61" s="443"/>
      <c r="AF61" s="443"/>
      <c r="AG61" s="443"/>
      <c r="AH61" s="443"/>
      <c r="AI61" s="443"/>
      <c r="AJ61" s="443"/>
      <c r="AK61" s="443"/>
      <c r="AL61" s="443"/>
      <c r="AM61" s="444"/>
      <c r="AN61" s="453"/>
      <c r="AO61" s="441"/>
      <c r="AP61" s="440"/>
      <c r="AQ61" s="1390"/>
      <c r="AR61" s="440"/>
      <c r="AT61" s="441"/>
      <c r="AU61" s="455"/>
      <c r="AV61" s="1390"/>
      <c r="AW61" s="455"/>
    </row>
    <row r="62" spans="1:49" s="380" customFormat="1" ht="16.5" customHeight="1">
      <c r="A62" s="408"/>
      <c r="B62" s="383" t="s">
        <v>106</v>
      </c>
      <c r="C62" s="383" t="s">
        <v>50</v>
      </c>
      <c r="D62" s="422" t="s">
        <v>131</v>
      </c>
      <c r="E62" s="423"/>
      <c r="F62" s="423"/>
      <c r="G62" s="423"/>
      <c r="H62" s="421"/>
      <c r="I62" s="471"/>
      <c r="J62" s="390"/>
      <c r="K62" s="391"/>
      <c r="L62" s="371"/>
      <c r="M62" s="390"/>
      <c r="N62" s="392"/>
      <c r="O62" s="392"/>
      <c r="P62" s="391"/>
      <c r="Q62" s="371"/>
      <c r="R62" s="390"/>
      <c r="S62" s="392"/>
      <c r="T62" s="392"/>
      <c r="U62" s="391"/>
      <c r="V62" s="371"/>
      <c r="W62" s="390"/>
      <c r="X62" s="391"/>
      <c r="Y62" s="371"/>
      <c r="Z62" s="390"/>
      <c r="AA62" s="393"/>
      <c r="AB62" s="394"/>
      <c r="AC62" s="394"/>
      <c r="AD62" s="394"/>
      <c r="AE62" s="394"/>
      <c r="AF62" s="394"/>
      <c r="AG62" s="394"/>
      <c r="AH62" s="394"/>
      <c r="AI62" s="394"/>
      <c r="AJ62" s="394"/>
      <c r="AK62" s="394"/>
      <c r="AL62" s="394"/>
      <c r="AM62" s="424"/>
      <c r="AN62" s="371"/>
      <c r="AO62" s="390"/>
      <c r="AP62" s="391"/>
      <c r="AQ62" s="1387"/>
      <c r="AR62" s="391"/>
      <c r="AT62" s="390"/>
      <c r="AU62" s="392"/>
      <c r="AV62" s="1387"/>
      <c r="AW62" s="392"/>
    </row>
    <row r="63" spans="1:49" s="380" customFormat="1" ht="16.5" customHeight="1">
      <c r="A63" s="408"/>
      <c r="B63" s="383"/>
      <c r="C63" s="383"/>
      <c r="D63" s="422"/>
      <c r="E63" s="428"/>
      <c r="F63" s="428"/>
      <c r="G63" s="459"/>
      <c r="H63" s="425"/>
      <c r="I63" s="471"/>
      <c r="J63" s="437"/>
      <c r="K63" s="461"/>
      <c r="L63" s="453"/>
      <c r="M63" s="437"/>
      <c r="N63" s="438"/>
      <c r="O63" s="460"/>
      <c r="P63" s="461"/>
      <c r="Q63" s="453"/>
      <c r="R63" s="437"/>
      <c r="S63" s="438"/>
      <c r="T63" s="460"/>
      <c r="U63" s="461"/>
      <c r="V63" s="453"/>
      <c r="W63" s="437"/>
      <c r="X63" s="461"/>
      <c r="Y63" s="453"/>
      <c r="Z63" s="434"/>
      <c r="AA63" s="457"/>
      <c r="AB63" s="458"/>
      <c r="AC63" s="458"/>
      <c r="AD63" s="458"/>
      <c r="AE63" s="458"/>
      <c r="AF63" s="458"/>
      <c r="AG63" s="458"/>
      <c r="AH63" s="458"/>
      <c r="AI63" s="458"/>
      <c r="AJ63" s="458"/>
      <c r="AK63" s="458"/>
      <c r="AL63" s="458"/>
      <c r="AM63" s="435"/>
      <c r="AN63" s="453"/>
      <c r="AO63" s="434"/>
      <c r="AP63" s="461"/>
      <c r="AQ63" s="1389"/>
      <c r="AR63" s="461"/>
      <c r="AT63" s="434"/>
      <c r="AU63" s="438"/>
      <c r="AV63" s="1389"/>
      <c r="AW63" s="438"/>
    </row>
    <row r="64" spans="1:49" s="380" customFormat="1" ht="16.5" customHeight="1">
      <c r="A64" s="408"/>
      <c r="B64" s="383" t="s">
        <v>107</v>
      </c>
      <c r="C64" s="383" t="s">
        <v>51</v>
      </c>
      <c r="D64" s="472"/>
      <c r="E64" s="428"/>
      <c r="F64" s="428"/>
      <c r="G64" s="459"/>
      <c r="H64" s="475"/>
      <c r="I64" s="371"/>
      <c r="J64" s="454"/>
      <c r="K64" s="440"/>
      <c r="L64" s="453"/>
      <c r="M64" s="454"/>
      <c r="N64" s="455"/>
      <c r="O64" s="439"/>
      <c r="P64" s="440"/>
      <c r="Q64" s="453"/>
      <c r="R64" s="454"/>
      <c r="S64" s="455"/>
      <c r="T64" s="439"/>
      <c r="U64" s="440"/>
      <c r="V64" s="453"/>
      <c r="W64" s="454"/>
      <c r="X64" s="440"/>
      <c r="Y64" s="453"/>
      <c r="Z64" s="441"/>
      <c r="AA64" s="442"/>
      <c r="AB64" s="443"/>
      <c r="AC64" s="443"/>
      <c r="AD64" s="443"/>
      <c r="AE64" s="443"/>
      <c r="AF64" s="443"/>
      <c r="AG64" s="443"/>
      <c r="AH64" s="443"/>
      <c r="AI64" s="443"/>
      <c r="AJ64" s="443"/>
      <c r="AK64" s="443"/>
      <c r="AL64" s="443"/>
      <c r="AM64" s="444"/>
      <c r="AN64" s="453"/>
      <c r="AO64" s="441"/>
      <c r="AP64" s="440"/>
      <c r="AQ64" s="1390"/>
      <c r="AR64" s="440"/>
      <c r="AT64" s="441"/>
      <c r="AU64" s="455"/>
      <c r="AV64" s="1390"/>
      <c r="AW64" s="455"/>
    </row>
    <row r="65" spans="1:49" s="380" customFormat="1" ht="16.5" customHeight="1">
      <c r="A65" s="408"/>
      <c r="B65" s="383"/>
      <c r="C65" s="410" t="s">
        <v>159</v>
      </c>
      <c r="D65" s="472"/>
      <c r="E65" s="423"/>
      <c r="F65" s="423"/>
      <c r="G65" s="423"/>
      <c r="H65" s="475"/>
      <c r="I65" s="371"/>
      <c r="J65" s="390"/>
      <c r="K65" s="391"/>
      <c r="L65" s="371"/>
      <c r="M65" s="390"/>
      <c r="N65" s="392"/>
      <c r="O65" s="392"/>
      <c r="P65" s="391"/>
      <c r="Q65" s="371"/>
      <c r="R65" s="390"/>
      <c r="S65" s="392"/>
      <c r="T65" s="392"/>
      <c r="U65" s="391"/>
      <c r="V65" s="371"/>
      <c r="W65" s="390"/>
      <c r="X65" s="391"/>
      <c r="Y65" s="371"/>
      <c r="Z65" s="390"/>
      <c r="AA65" s="393"/>
      <c r="AB65" s="394"/>
      <c r="AC65" s="394"/>
      <c r="AD65" s="394"/>
      <c r="AE65" s="394"/>
      <c r="AF65" s="394"/>
      <c r="AG65" s="394"/>
      <c r="AH65" s="394"/>
      <c r="AI65" s="394"/>
      <c r="AJ65" s="394"/>
      <c r="AK65" s="394"/>
      <c r="AL65" s="394"/>
      <c r="AM65" s="424"/>
      <c r="AN65" s="371"/>
      <c r="AO65" s="390"/>
      <c r="AP65" s="391"/>
      <c r="AQ65" s="1387"/>
      <c r="AR65" s="391"/>
      <c r="AT65" s="390"/>
      <c r="AU65" s="392"/>
      <c r="AV65" s="1387"/>
      <c r="AW65" s="392"/>
    </row>
    <row r="66" spans="1:49" s="380" customFormat="1" ht="16.5" customHeight="1">
      <c r="A66" s="408"/>
      <c r="B66" s="410"/>
      <c r="C66" s="410" t="s">
        <v>128</v>
      </c>
      <c r="D66" s="422"/>
      <c r="E66" s="476"/>
      <c r="F66" s="476"/>
      <c r="G66" s="420"/>
      <c r="H66" s="425"/>
      <c r="I66" s="371"/>
      <c r="J66" s="437"/>
      <c r="K66" s="461"/>
      <c r="L66" s="453"/>
      <c r="M66" s="437"/>
      <c r="N66" s="438"/>
      <c r="O66" s="460"/>
      <c r="P66" s="461"/>
      <c r="Q66" s="453"/>
      <c r="R66" s="437"/>
      <c r="S66" s="438"/>
      <c r="T66" s="460"/>
      <c r="U66" s="461"/>
      <c r="V66" s="453"/>
      <c r="W66" s="437"/>
      <c r="X66" s="461"/>
      <c r="Y66" s="453"/>
      <c r="Z66" s="434"/>
      <c r="AA66" s="457"/>
      <c r="AB66" s="458"/>
      <c r="AC66" s="458"/>
      <c r="AD66" s="458"/>
      <c r="AE66" s="458"/>
      <c r="AF66" s="458"/>
      <c r="AG66" s="458"/>
      <c r="AH66" s="458"/>
      <c r="AI66" s="458"/>
      <c r="AJ66" s="458"/>
      <c r="AK66" s="458"/>
      <c r="AL66" s="458"/>
      <c r="AM66" s="435"/>
      <c r="AN66" s="453"/>
      <c r="AO66" s="434"/>
      <c r="AP66" s="461"/>
      <c r="AQ66" s="1389"/>
      <c r="AR66" s="461"/>
      <c r="AT66" s="434"/>
      <c r="AU66" s="438"/>
      <c r="AV66" s="1389"/>
      <c r="AW66" s="438"/>
    </row>
    <row r="67" spans="1:49" s="380" customFormat="1" ht="16.5" customHeight="1">
      <c r="A67" s="408"/>
      <c r="B67" s="410"/>
      <c r="C67" s="477"/>
      <c r="D67" s="478" t="s">
        <v>133</v>
      </c>
      <c r="E67" s="423"/>
      <c r="F67" s="423"/>
      <c r="G67" s="423"/>
      <c r="H67" s="421"/>
      <c r="I67" s="371"/>
      <c r="J67" s="390"/>
      <c r="K67" s="391"/>
      <c r="L67" s="371"/>
      <c r="M67" s="390"/>
      <c r="N67" s="392"/>
      <c r="O67" s="392"/>
      <c r="P67" s="391"/>
      <c r="Q67" s="371"/>
      <c r="R67" s="390"/>
      <c r="S67" s="392"/>
      <c r="T67" s="392"/>
      <c r="U67" s="391"/>
      <c r="V67" s="371"/>
      <c r="W67" s="390"/>
      <c r="X67" s="391"/>
      <c r="Y67" s="371"/>
      <c r="Z67" s="390"/>
      <c r="AA67" s="393"/>
      <c r="AB67" s="394"/>
      <c r="AC67" s="394"/>
      <c r="AD67" s="394"/>
      <c r="AE67" s="394"/>
      <c r="AF67" s="394"/>
      <c r="AG67" s="394"/>
      <c r="AH67" s="394"/>
      <c r="AI67" s="394"/>
      <c r="AJ67" s="394"/>
      <c r="AK67" s="394"/>
      <c r="AL67" s="394"/>
      <c r="AM67" s="424"/>
      <c r="AN67" s="371"/>
      <c r="AO67" s="390"/>
      <c r="AP67" s="391"/>
      <c r="AQ67" s="1387"/>
      <c r="AR67" s="391"/>
      <c r="AT67" s="390"/>
      <c r="AU67" s="392"/>
      <c r="AV67" s="1387"/>
      <c r="AW67" s="392"/>
    </row>
    <row r="68" spans="1:49" s="451" customFormat="1" ht="16.5" customHeight="1">
      <c r="A68" s="445"/>
      <c r="B68" s="446"/>
      <c r="C68" s="1400"/>
      <c r="D68" s="478"/>
      <c r="E68" s="1401"/>
      <c r="F68" s="1401"/>
      <c r="G68" s="1401"/>
      <c r="H68" s="421"/>
      <c r="I68" s="401"/>
      <c r="J68" s="1402"/>
      <c r="K68" s="1403"/>
      <c r="L68" s="401"/>
      <c r="M68" s="1402"/>
      <c r="N68" s="1404"/>
      <c r="O68" s="1404"/>
      <c r="P68" s="1403"/>
      <c r="Q68" s="401"/>
      <c r="R68" s="1402"/>
      <c r="S68" s="1404"/>
      <c r="T68" s="1404"/>
      <c r="U68" s="1403"/>
      <c r="V68" s="401"/>
      <c r="W68" s="1402"/>
      <c r="X68" s="1403"/>
      <c r="Y68" s="401"/>
      <c r="Z68" s="1402"/>
      <c r="AA68" s="1405"/>
      <c r="AB68" s="1406"/>
      <c r="AC68" s="1406"/>
      <c r="AD68" s="1406"/>
      <c r="AE68" s="1406"/>
      <c r="AF68" s="1406"/>
      <c r="AG68" s="1406"/>
      <c r="AH68" s="1406"/>
      <c r="AI68" s="1406"/>
      <c r="AJ68" s="1406"/>
      <c r="AK68" s="1406"/>
      <c r="AL68" s="1406"/>
      <c r="AM68" s="1407"/>
      <c r="AN68" s="401"/>
      <c r="AO68" s="1402"/>
      <c r="AP68" s="1403"/>
      <c r="AQ68" s="1408"/>
      <c r="AR68" s="1403"/>
      <c r="AT68" s="1402"/>
      <c r="AU68" s="1404"/>
      <c r="AV68" s="1408"/>
      <c r="AW68" s="1404"/>
    </row>
    <row r="69" spans="1:49" s="495" customFormat="1" ht="31.5" customHeight="1">
      <c r="A69" s="493"/>
      <c r="B69" s="1409" t="s">
        <v>470</v>
      </c>
      <c r="C69" s="1410" t="s">
        <v>471</v>
      </c>
      <c r="D69" s="1411" t="s">
        <v>131</v>
      </c>
      <c r="E69" s="1412"/>
      <c r="F69" s="1412"/>
      <c r="G69" s="1412"/>
      <c r="H69" s="1413"/>
      <c r="I69" s="1414"/>
      <c r="J69" s="1415"/>
      <c r="K69" s="1416"/>
      <c r="L69" s="1417"/>
      <c r="M69" s="1415"/>
      <c r="N69" s="1418"/>
      <c r="O69" s="1418"/>
      <c r="P69" s="1416"/>
      <c r="Q69" s="1417"/>
      <c r="R69" s="1415"/>
      <c r="S69" s="1418"/>
      <c r="T69" s="1418"/>
      <c r="U69" s="1416"/>
      <c r="V69" s="1417"/>
      <c r="W69" s="1415"/>
      <c r="X69" s="1416"/>
      <c r="Y69" s="1417"/>
      <c r="Z69" s="1415"/>
      <c r="AA69" s="1419"/>
      <c r="AB69" s="1420"/>
      <c r="AC69" s="1420"/>
      <c r="AD69" s="1420"/>
      <c r="AE69" s="1420"/>
      <c r="AF69" s="1420"/>
      <c r="AG69" s="1420"/>
      <c r="AH69" s="1420"/>
      <c r="AI69" s="1420"/>
      <c r="AJ69" s="1420"/>
      <c r="AK69" s="1420"/>
      <c r="AL69" s="1420"/>
      <c r="AM69" s="1421"/>
      <c r="AN69" s="1417"/>
      <c r="AO69" s="1415"/>
      <c r="AP69" s="1416"/>
      <c r="AQ69" s="1422"/>
      <c r="AR69" s="1416"/>
      <c r="AT69" s="1415"/>
      <c r="AU69" s="1418"/>
      <c r="AV69" s="1422"/>
      <c r="AW69" s="1418"/>
    </row>
    <row r="70" spans="1:49" s="380" customFormat="1" ht="16.5" customHeight="1">
      <c r="A70" s="408"/>
      <c r="B70" s="410"/>
      <c r="C70" s="477"/>
      <c r="D70" s="479"/>
      <c r="E70" s="476"/>
      <c r="F70" s="476"/>
      <c r="G70" s="420"/>
      <c r="H70" s="421"/>
      <c r="I70" s="371"/>
      <c r="J70" s="454"/>
      <c r="K70" s="440"/>
      <c r="L70" s="453"/>
      <c r="M70" s="454"/>
      <c r="N70" s="455"/>
      <c r="O70" s="439"/>
      <c r="P70" s="440"/>
      <c r="Q70" s="453"/>
      <c r="R70" s="454"/>
      <c r="S70" s="455"/>
      <c r="T70" s="439"/>
      <c r="U70" s="440"/>
      <c r="V70" s="453"/>
      <c r="W70" s="454"/>
      <c r="X70" s="440"/>
      <c r="Y70" s="453"/>
      <c r="Z70" s="441"/>
      <c r="AA70" s="442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4"/>
      <c r="AN70" s="453"/>
      <c r="AO70" s="441"/>
      <c r="AP70" s="440"/>
      <c r="AQ70" s="1390"/>
      <c r="AR70" s="440"/>
      <c r="AT70" s="441"/>
      <c r="AU70" s="455"/>
      <c r="AV70" s="1390"/>
      <c r="AW70" s="455"/>
    </row>
    <row r="71" spans="1:49" s="380" customFormat="1" ht="16.5" customHeight="1">
      <c r="A71" s="381" t="s">
        <v>52</v>
      </c>
      <c r="B71" s="383" t="s">
        <v>53</v>
      </c>
      <c r="C71" s="383"/>
      <c r="D71" s="422" t="s">
        <v>131</v>
      </c>
      <c r="E71" s="428"/>
      <c r="F71" s="428"/>
      <c r="G71" s="420"/>
      <c r="H71" s="421"/>
      <c r="I71" s="371"/>
      <c r="J71" s="454"/>
      <c r="K71" s="440"/>
      <c r="L71" s="453"/>
      <c r="M71" s="454"/>
      <c r="N71" s="455"/>
      <c r="O71" s="439"/>
      <c r="P71" s="440"/>
      <c r="Q71" s="453"/>
      <c r="R71" s="454"/>
      <c r="S71" s="455"/>
      <c r="T71" s="439"/>
      <c r="U71" s="440"/>
      <c r="V71" s="453"/>
      <c r="W71" s="454"/>
      <c r="X71" s="440"/>
      <c r="Y71" s="453"/>
      <c r="Z71" s="441"/>
      <c r="AA71" s="442"/>
      <c r="AB71" s="443"/>
      <c r="AC71" s="443"/>
      <c r="AD71" s="443"/>
      <c r="AE71" s="443"/>
      <c r="AF71" s="443"/>
      <c r="AG71" s="443"/>
      <c r="AH71" s="443"/>
      <c r="AI71" s="443"/>
      <c r="AJ71" s="443"/>
      <c r="AK71" s="443"/>
      <c r="AL71" s="443"/>
      <c r="AM71" s="444"/>
      <c r="AN71" s="453"/>
      <c r="AO71" s="441"/>
      <c r="AP71" s="440"/>
      <c r="AQ71" s="1390"/>
      <c r="AR71" s="440"/>
      <c r="AT71" s="441"/>
      <c r="AU71" s="455"/>
      <c r="AV71" s="1390"/>
      <c r="AW71" s="455"/>
    </row>
    <row r="72" spans="1:54" s="380" customFormat="1" ht="28.5" customHeight="1">
      <c r="A72" s="408"/>
      <c r="B72" s="480" t="s">
        <v>62</v>
      </c>
      <c r="C72" s="481" t="s">
        <v>64</v>
      </c>
      <c r="D72" s="482"/>
      <c r="E72" s="483"/>
      <c r="F72" s="483"/>
      <c r="G72" s="483"/>
      <c r="H72" s="484"/>
      <c r="I72" s="485"/>
      <c r="J72" s="486"/>
      <c r="K72" s="487"/>
      <c r="L72" s="488"/>
      <c r="M72" s="486"/>
      <c r="N72" s="489"/>
      <c r="O72" s="489"/>
      <c r="P72" s="487"/>
      <c r="Q72" s="488"/>
      <c r="R72" s="486"/>
      <c r="S72" s="489"/>
      <c r="T72" s="489"/>
      <c r="U72" s="487"/>
      <c r="V72" s="488"/>
      <c r="W72" s="486"/>
      <c r="X72" s="487"/>
      <c r="Y72" s="488"/>
      <c r="Z72" s="486"/>
      <c r="AA72" s="490"/>
      <c r="AB72" s="491"/>
      <c r="AC72" s="491"/>
      <c r="AD72" s="491"/>
      <c r="AE72" s="491"/>
      <c r="AF72" s="491"/>
      <c r="AG72" s="491"/>
      <c r="AH72" s="491"/>
      <c r="AI72" s="491"/>
      <c r="AJ72" s="491"/>
      <c r="AK72" s="491"/>
      <c r="AL72" s="491"/>
      <c r="AM72" s="1383"/>
      <c r="AN72" s="488"/>
      <c r="AO72" s="486"/>
      <c r="AP72" s="487"/>
      <c r="AQ72" s="1391"/>
      <c r="AR72" s="487"/>
      <c r="AS72" s="492"/>
      <c r="AT72" s="486"/>
      <c r="AU72" s="489"/>
      <c r="AV72" s="1391"/>
      <c r="AW72" s="489"/>
      <c r="AX72" s="492"/>
      <c r="AY72" s="492"/>
      <c r="AZ72" s="492"/>
      <c r="BA72" s="492"/>
      <c r="BB72" s="492"/>
    </row>
    <row r="73" spans="1:54" s="495" customFormat="1" ht="25.5">
      <c r="A73" s="493"/>
      <c r="B73" s="480" t="s">
        <v>63</v>
      </c>
      <c r="C73" s="494" t="s">
        <v>491</v>
      </c>
      <c r="D73" s="482"/>
      <c r="E73" s="483"/>
      <c r="F73" s="483"/>
      <c r="G73" s="483"/>
      <c r="H73" s="484"/>
      <c r="I73" s="488"/>
      <c r="J73" s="486"/>
      <c r="K73" s="487"/>
      <c r="L73" s="488"/>
      <c r="M73" s="486"/>
      <c r="N73" s="489"/>
      <c r="O73" s="489"/>
      <c r="P73" s="487"/>
      <c r="Q73" s="488"/>
      <c r="R73" s="486"/>
      <c r="S73" s="489"/>
      <c r="T73" s="489"/>
      <c r="U73" s="487"/>
      <c r="V73" s="488"/>
      <c r="W73" s="486"/>
      <c r="X73" s="487"/>
      <c r="Y73" s="488"/>
      <c r="Z73" s="486"/>
      <c r="AA73" s="490"/>
      <c r="AB73" s="491"/>
      <c r="AC73" s="491"/>
      <c r="AD73" s="491"/>
      <c r="AE73" s="491"/>
      <c r="AF73" s="491"/>
      <c r="AG73" s="491"/>
      <c r="AH73" s="491"/>
      <c r="AI73" s="491"/>
      <c r="AJ73" s="491"/>
      <c r="AK73" s="491"/>
      <c r="AL73" s="491"/>
      <c r="AM73" s="1383"/>
      <c r="AN73" s="488"/>
      <c r="AO73" s="486"/>
      <c r="AP73" s="487"/>
      <c r="AQ73" s="1391"/>
      <c r="AR73" s="487"/>
      <c r="AS73" s="492"/>
      <c r="AT73" s="486"/>
      <c r="AU73" s="489"/>
      <c r="AV73" s="1391"/>
      <c r="AW73" s="489"/>
      <c r="AX73" s="492"/>
      <c r="AY73" s="492"/>
      <c r="AZ73" s="492"/>
      <c r="BA73" s="492"/>
      <c r="BB73" s="492"/>
    </row>
    <row r="74" spans="1:54" s="495" customFormat="1" ht="25.5">
      <c r="A74" s="496"/>
      <c r="B74" s="480" t="s">
        <v>96</v>
      </c>
      <c r="C74" s="497" t="s">
        <v>66</v>
      </c>
      <c r="D74" s="482"/>
      <c r="E74" s="483"/>
      <c r="F74" s="483"/>
      <c r="G74" s="483"/>
      <c r="H74" s="484"/>
      <c r="I74" s="488"/>
      <c r="J74" s="486"/>
      <c r="K74" s="487"/>
      <c r="L74" s="488"/>
      <c r="M74" s="486"/>
      <c r="N74" s="489"/>
      <c r="O74" s="489"/>
      <c r="P74" s="487"/>
      <c r="Q74" s="488"/>
      <c r="R74" s="486"/>
      <c r="S74" s="489"/>
      <c r="T74" s="489"/>
      <c r="U74" s="487"/>
      <c r="V74" s="488"/>
      <c r="W74" s="486"/>
      <c r="X74" s="487"/>
      <c r="Y74" s="488"/>
      <c r="Z74" s="486"/>
      <c r="AA74" s="490"/>
      <c r="AB74" s="491"/>
      <c r="AC74" s="491"/>
      <c r="AD74" s="491"/>
      <c r="AE74" s="491"/>
      <c r="AF74" s="491"/>
      <c r="AG74" s="491"/>
      <c r="AH74" s="491"/>
      <c r="AI74" s="491"/>
      <c r="AJ74" s="491"/>
      <c r="AK74" s="491"/>
      <c r="AL74" s="491"/>
      <c r="AM74" s="1383"/>
      <c r="AN74" s="488"/>
      <c r="AO74" s="486"/>
      <c r="AP74" s="487"/>
      <c r="AQ74" s="1391"/>
      <c r="AR74" s="487"/>
      <c r="AS74" s="492"/>
      <c r="AT74" s="486"/>
      <c r="AU74" s="489"/>
      <c r="AV74" s="1391"/>
      <c r="AW74" s="489"/>
      <c r="AX74" s="492"/>
      <c r="AY74" s="492"/>
      <c r="AZ74" s="492"/>
      <c r="BA74" s="492"/>
      <c r="BB74" s="492"/>
    </row>
    <row r="75" spans="1:54" s="495" customFormat="1" ht="12.75">
      <c r="A75" s="496"/>
      <c r="B75" s="480" t="s">
        <v>67</v>
      </c>
      <c r="C75" s="497" t="s">
        <v>54</v>
      </c>
      <c r="D75" s="482"/>
      <c r="E75" s="483"/>
      <c r="F75" s="483"/>
      <c r="G75" s="483"/>
      <c r="H75" s="484"/>
      <c r="I75" s="488"/>
      <c r="J75" s="486"/>
      <c r="K75" s="487"/>
      <c r="L75" s="488"/>
      <c r="M75" s="486"/>
      <c r="N75" s="489"/>
      <c r="O75" s="489"/>
      <c r="P75" s="487"/>
      <c r="Q75" s="488"/>
      <c r="R75" s="486"/>
      <c r="S75" s="489"/>
      <c r="T75" s="489"/>
      <c r="U75" s="487"/>
      <c r="V75" s="488"/>
      <c r="W75" s="486"/>
      <c r="X75" s="487"/>
      <c r="Y75" s="488"/>
      <c r="Z75" s="486"/>
      <c r="AA75" s="490"/>
      <c r="AB75" s="491"/>
      <c r="AC75" s="491"/>
      <c r="AD75" s="491"/>
      <c r="AE75" s="491"/>
      <c r="AF75" s="491"/>
      <c r="AG75" s="491"/>
      <c r="AH75" s="491"/>
      <c r="AI75" s="491"/>
      <c r="AJ75" s="491"/>
      <c r="AK75" s="491"/>
      <c r="AL75" s="491"/>
      <c r="AM75" s="1383"/>
      <c r="AN75" s="488"/>
      <c r="AO75" s="486"/>
      <c r="AP75" s="487"/>
      <c r="AQ75" s="1391"/>
      <c r="AR75" s="487"/>
      <c r="AS75" s="492"/>
      <c r="AT75" s="486"/>
      <c r="AU75" s="489"/>
      <c r="AV75" s="1391"/>
      <c r="AW75" s="489"/>
      <c r="AX75" s="492"/>
      <c r="AY75" s="492"/>
      <c r="AZ75" s="492"/>
      <c r="BA75" s="492"/>
      <c r="BB75" s="492"/>
    </row>
    <row r="76" spans="1:54" s="495" customFormat="1" ht="12.75">
      <c r="A76" s="496"/>
      <c r="B76" s="480" t="s">
        <v>68</v>
      </c>
      <c r="C76" s="497" t="s">
        <v>489</v>
      </c>
      <c r="D76" s="482"/>
      <c r="E76" s="483"/>
      <c r="F76" s="483"/>
      <c r="G76" s="483"/>
      <c r="H76" s="484"/>
      <c r="I76" s="488"/>
      <c r="J76" s="486"/>
      <c r="K76" s="487"/>
      <c r="L76" s="488"/>
      <c r="M76" s="486"/>
      <c r="N76" s="489"/>
      <c r="O76" s="489"/>
      <c r="P76" s="487"/>
      <c r="Q76" s="488"/>
      <c r="R76" s="486"/>
      <c r="S76" s="489"/>
      <c r="T76" s="489"/>
      <c r="U76" s="487"/>
      <c r="V76" s="488"/>
      <c r="W76" s="486"/>
      <c r="X76" s="487"/>
      <c r="Y76" s="488"/>
      <c r="Z76" s="486"/>
      <c r="AA76" s="490"/>
      <c r="AB76" s="491"/>
      <c r="AC76" s="491"/>
      <c r="AD76" s="491"/>
      <c r="AE76" s="491"/>
      <c r="AF76" s="491"/>
      <c r="AG76" s="491"/>
      <c r="AH76" s="491"/>
      <c r="AI76" s="491"/>
      <c r="AJ76" s="491"/>
      <c r="AK76" s="491"/>
      <c r="AL76" s="491"/>
      <c r="AM76" s="1383"/>
      <c r="AN76" s="488"/>
      <c r="AO76" s="486"/>
      <c r="AP76" s="487"/>
      <c r="AQ76" s="1391"/>
      <c r="AR76" s="487"/>
      <c r="AS76" s="492"/>
      <c r="AT76" s="486"/>
      <c r="AU76" s="489"/>
      <c r="AV76" s="1391"/>
      <c r="AW76" s="489"/>
      <c r="AX76" s="492"/>
      <c r="AY76" s="492"/>
      <c r="AZ76" s="492"/>
      <c r="BA76" s="492"/>
      <c r="BB76" s="492"/>
    </row>
    <row r="77" spans="1:54" s="495" customFormat="1" ht="38.25">
      <c r="A77" s="496"/>
      <c r="B77" s="498" t="s">
        <v>129</v>
      </c>
      <c r="C77" s="497" t="s">
        <v>55</v>
      </c>
      <c r="D77" s="482"/>
      <c r="E77" s="483"/>
      <c r="F77" s="483"/>
      <c r="G77" s="483"/>
      <c r="H77" s="484"/>
      <c r="I77" s="488"/>
      <c r="J77" s="486"/>
      <c r="K77" s="487"/>
      <c r="L77" s="488"/>
      <c r="M77" s="486"/>
      <c r="N77" s="489"/>
      <c r="O77" s="489"/>
      <c r="P77" s="487"/>
      <c r="Q77" s="488"/>
      <c r="R77" s="486"/>
      <c r="S77" s="489"/>
      <c r="T77" s="489"/>
      <c r="U77" s="487"/>
      <c r="V77" s="488"/>
      <c r="W77" s="486"/>
      <c r="X77" s="487"/>
      <c r="Y77" s="488"/>
      <c r="Z77" s="486"/>
      <c r="AA77" s="490"/>
      <c r="AB77" s="491"/>
      <c r="AC77" s="491"/>
      <c r="AD77" s="491"/>
      <c r="AE77" s="491"/>
      <c r="AF77" s="491"/>
      <c r="AG77" s="491"/>
      <c r="AH77" s="491"/>
      <c r="AI77" s="491"/>
      <c r="AJ77" s="491"/>
      <c r="AK77" s="491"/>
      <c r="AL77" s="491"/>
      <c r="AM77" s="1383"/>
      <c r="AN77" s="488"/>
      <c r="AO77" s="486"/>
      <c r="AP77" s="487"/>
      <c r="AQ77" s="1391"/>
      <c r="AR77" s="487"/>
      <c r="AS77" s="492"/>
      <c r="AT77" s="486"/>
      <c r="AU77" s="489"/>
      <c r="AV77" s="1391"/>
      <c r="AW77" s="489"/>
      <c r="AX77" s="492"/>
      <c r="AY77" s="492"/>
      <c r="AZ77" s="492"/>
      <c r="BA77" s="492"/>
      <c r="BB77" s="492"/>
    </row>
    <row r="78" spans="1:49" s="380" customFormat="1" ht="16.5" customHeight="1">
      <c r="A78" s="408"/>
      <c r="B78" s="383"/>
      <c r="C78" s="383"/>
      <c r="D78" s="422"/>
      <c r="E78" s="428"/>
      <c r="F78" s="428"/>
      <c r="G78" s="459"/>
      <c r="H78" s="425"/>
      <c r="I78" s="471"/>
      <c r="J78" s="437"/>
      <c r="K78" s="461"/>
      <c r="L78" s="453"/>
      <c r="M78" s="437"/>
      <c r="N78" s="438"/>
      <c r="O78" s="460"/>
      <c r="P78" s="461"/>
      <c r="Q78" s="453"/>
      <c r="R78" s="437"/>
      <c r="S78" s="438"/>
      <c r="T78" s="460"/>
      <c r="U78" s="461"/>
      <c r="V78" s="453"/>
      <c r="W78" s="437"/>
      <c r="X78" s="461"/>
      <c r="Y78" s="453"/>
      <c r="Z78" s="434"/>
      <c r="AA78" s="457"/>
      <c r="AB78" s="458"/>
      <c r="AC78" s="458"/>
      <c r="AD78" s="458"/>
      <c r="AE78" s="458"/>
      <c r="AF78" s="458"/>
      <c r="AG78" s="458"/>
      <c r="AH78" s="458"/>
      <c r="AI78" s="458"/>
      <c r="AJ78" s="458"/>
      <c r="AK78" s="458"/>
      <c r="AL78" s="458"/>
      <c r="AM78" s="435"/>
      <c r="AN78" s="453"/>
      <c r="AO78" s="434"/>
      <c r="AP78" s="461"/>
      <c r="AQ78" s="1389"/>
      <c r="AR78" s="461"/>
      <c r="AT78" s="434"/>
      <c r="AU78" s="438"/>
      <c r="AV78" s="1389"/>
      <c r="AW78" s="438"/>
    </row>
    <row r="79" spans="1:49" s="380" customFormat="1" ht="46.5" customHeight="1">
      <c r="A79" s="1450" t="s">
        <v>56</v>
      </c>
      <c r="B79" s="1602" t="s">
        <v>487</v>
      </c>
      <c r="C79" s="1602"/>
      <c r="D79" s="1577" t="s">
        <v>510</v>
      </c>
      <c r="E79" s="423"/>
      <c r="F79" s="423"/>
      <c r="G79" s="423"/>
      <c r="H79" s="475"/>
      <c r="I79" s="371"/>
      <c r="J79" s="454"/>
      <c r="K79" s="440"/>
      <c r="L79" s="453"/>
      <c r="M79" s="454"/>
      <c r="N79" s="455"/>
      <c r="O79" s="439"/>
      <c r="P79" s="440"/>
      <c r="Q79" s="453"/>
      <c r="R79" s="454"/>
      <c r="S79" s="455"/>
      <c r="T79" s="439"/>
      <c r="U79" s="440"/>
      <c r="V79" s="453"/>
      <c r="W79" s="454"/>
      <c r="X79" s="440"/>
      <c r="Y79" s="453"/>
      <c r="Z79" s="441"/>
      <c r="AA79" s="442"/>
      <c r="AB79" s="443"/>
      <c r="AC79" s="443"/>
      <c r="AD79" s="443"/>
      <c r="AE79" s="443"/>
      <c r="AF79" s="443"/>
      <c r="AG79" s="443"/>
      <c r="AH79" s="443"/>
      <c r="AI79" s="443"/>
      <c r="AJ79" s="443"/>
      <c r="AK79" s="443"/>
      <c r="AL79" s="443"/>
      <c r="AM79" s="444"/>
      <c r="AN79" s="453"/>
      <c r="AO79" s="486"/>
      <c r="AP79" s="487"/>
      <c r="AQ79" s="1391"/>
      <c r="AR79" s="487"/>
      <c r="AT79" s="441"/>
      <c r="AU79" s="455"/>
      <c r="AV79" s="1390"/>
      <c r="AW79" s="455"/>
    </row>
    <row r="80" spans="1:49" s="330" customFormat="1" ht="16.5" customHeight="1" thickBot="1">
      <c r="A80" s="499"/>
      <c r="B80" s="500"/>
      <c r="C80" s="500"/>
      <c r="D80" s="501"/>
      <c r="E80" s="502"/>
      <c r="F80" s="502"/>
      <c r="G80" s="503"/>
      <c r="H80" s="504"/>
      <c r="I80" s="505"/>
      <c r="J80" s="506"/>
      <c r="K80" s="507"/>
      <c r="L80" s="508"/>
      <c r="M80" s="506"/>
      <c r="N80" s="509"/>
      <c r="O80" s="510"/>
      <c r="P80" s="507"/>
      <c r="Q80" s="508"/>
      <c r="R80" s="506"/>
      <c r="S80" s="509"/>
      <c r="T80" s="510"/>
      <c r="U80" s="507"/>
      <c r="V80" s="508"/>
      <c r="W80" s="506"/>
      <c r="X80" s="507"/>
      <c r="Y80" s="508"/>
      <c r="Z80" s="511"/>
      <c r="AA80" s="512"/>
      <c r="AB80" s="513"/>
      <c r="AC80" s="513"/>
      <c r="AD80" s="513"/>
      <c r="AE80" s="513"/>
      <c r="AF80" s="513"/>
      <c r="AG80" s="513"/>
      <c r="AH80" s="513"/>
      <c r="AI80" s="513"/>
      <c r="AJ80" s="513"/>
      <c r="AK80" s="513"/>
      <c r="AL80" s="513"/>
      <c r="AM80" s="514"/>
      <c r="AN80" s="508"/>
      <c r="AO80" s="511"/>
      <c r="AP80" s="507"/>
      <c r="AQ80" s="1392"/>
      <c r="AR80" s="507"/>
      <c r="AT80" s="511"/>
      <c r="AU80" s="509"/>
      <c r="AV80" s="1392"/>
      <c r="AW80" s="509"/>
    </row>
    <row r="81" spans="4:55" s="515" customFormat="1" ht="13.5" customHeight="1">
      <c r="D81" s="516"/>
      <c r="E81" s="516"/>
      <c r="F81" s="516"/>
      <c r="G81" s="516"/>
      <c r="H81" s="516"/>
      <c r="I81" s="517"/>
      <c r="J81" s="518"/>
      <c r="K81" s="518"/>
      <c r="L81" s="517"/>
      <c r="M81" s="517"/>
      <c r="N81" s="517"/>
      <c r="O81" s="517"/>
      <c r="P81" s="517"/>
      <c r="Q81" s="517"/>
      <c r="R81" s="517"/>
      <c r="S81" s="517"/>
      <c r="T81" s="517"/>
      <c r="U81" s="517"/>
      <c r="V81" s="517"/>
      <c r="W81" s="517"/>
      <c r="X81" s="517"/>
      <c r="Y81" s="517"/>
      <c r="Z81" s="517"/>
      <c r="AA81" s="517"/>
      <c r="AB81" s="517"/>
      <c r="AC81" s="517"/>
      <c r="AD81" s="517"/>
      <c r="AE81" s="517"/>
      <c r="AF81" s="517"/>
      <c r="AG81" s="517"/>
      <c r="AH81" s="517"/>
      <c r="AI81" s="517"/>
      <c r="AJ81" s="517"/>
      <c r="AK81" s="517"/>
      <c r="AL81" s="517"/>
      <c r="AM81" s="517"/>
      <c r="AN81" s="517"/>
      <c r="AO81" s="517"/>
      <c r="AP81" s="517"/>
      <c r="AQ81" s="517"/>
      <c r="AR81" s="517"/>
      <c r="AS81" s="517"/>
      <c r="AT81" s="517"/>
      <c r="AU81" s="517"/>
      <c r="AV81" s="517"/>
      <c r="AW81" s="517"/>
      <c r="AX81" s="517"/>
      <c r="AY81" s="517"/>
      <c r="AZ81" s="517"/>
      <c r="BA81" s="517"/>
      <c r="BB81" s="517"/>
      <c r="BC81" s="519"/>
    </row>
    <row r="82" spans="4:55" s="515" customFormat="1" ht="13.5" customHeight="1">
      <c r="D82" s="516"/>
      <c r="E82" s="516"/>
      <c r="F82" s="516"/>
      <c r="G82" s="516"/>
      <c r="H82" s="516"/>
      <c r="I82" s="517"/>
      <c r="J82" s="517"/>
      <c r="K82" s="517"/>
      <c r="L82" s="517"/>
      <c r="M82" s="517"/>
      <c r="N82" s="517"/>
      <c r="O82" s="517"/>
      <c r="P82" s="517"/>
      <c r="Q82" s="517"/>
      <c r="R82" s="517"/>
      <c r="S82" s="517"/>
      <c r="T82" s="517"/>
      <c r="U82" s="517"/>
      <c r="V82" s="517"/>
      <c r="W82" s="517"/>
      <c r="X82" s="517"/>
      <c r="Y82" s="517"/>
      <c r="Z82" s="517"/>
      <c r="AA82" s="517"/>
      <c r="AB82" s="517"/>
      <c r="AC82" s="517"/>
      <c r="AD82" s="517"/>
      <c r="AE82" s="517"/>
      <c r="AF82" s="517"/>
      <c r="AG82" s="517"/>
      <c r="AH82" s="517"/>
      <c r="AI82" s="517"/>
      <c r="AJ82" s="517"/>
      <c r="AK82" s="517"/>
      <c r="AL82" s="517"/>
      <c r="AM82" s="517"/>
      <c r="AN82" s="517"/>
      <c r="AO82" s="517"/>
      <c r="AP82" s="517"/>
      <c r="AQ82" s="517"/>
      <c r="AR82" s="517"/>
      <c r="AS82" s="517"/>
      <c r="AT82" s="517"/>
      <c r="AU82" s="517"/>
      <c r="AV82" s="517"/>
      <c r="AW82" s="517"/>
      <c r="AX82" s="517"/>
      <c r="AY82" s="517"/>
      <c r="AZ82" s="517"/>
      <c r="BA82" s="517"/>
      <c r="BB82" s="517"/>
      <c r="BC82" s="517"/>
    </row>
    <row r="83" spans="4:55" s="515" customFormat="1" ht="13.5" customHeight="1">
      <c r="D83" s="516"/>
      <c r="E83" s="516"/>
      <c r="F83" s="516"/>
      <c r="G83" s="516"/>
      <c r="H83" s="516"/>
      <c r="I83" s="517"/>
      <c r="J83" s="517"/>
      <c r="K83" s="517"/>
      <c r="L83" s="517"/>
      <c r="M83" s="517"/>
      <c r="N83" s="517"/>
      <c r="O83" s="517"/>
      <c r="P83" s="517"/>
      <c r="Q83" s="517"/>
      <c r="R83" s="517"/>
      <c r="S83" s="517"/>
      <c r="T83" s="517"/>
      <c r="U83" s="517"/>
      <c r="V83" s="517"/>
      <c r="W83" s="517"/>
      <c r="X83" s="517"/>
      <c r="Y83" s="517"/>
      <c r="Z83" s="517"/>
      <c r="AA83" s="517"/>
      <c r="AB83" s="517"/>
      <c r="AC83" s="517"/>
      <c r="AD83" s="517"/>
      <c r="AE83" s="517"/>
      <c r="AF83" s="517"/>
      <c r="AG83" s="517"/>
      <c r="AH83" s="517"/>
      <c r="AI83" s="517"/>
      <c r="AJ83" s="517"/>
      <c r="AK83" s="517"/>
      <c r="AL83" s="517"/>
      <c r="AM83" s="517"/>
      <c r="AN83" s="517"/>
      <c r="AO83" s="517"/>
      <c r="AP83" s="517"/>
      <c r="AQ83" s="517"/>
      <c r="AR83" s="517"/>
      <c r="AS83" s="517"/>
      <c r="AT83" s="517"/>
      <c r="AU83" s="517"/>
      <c r="AV83" s="517"/>
      <c r="AW83" s="517"/>
      <c r="AX83" s="517"/>
      <c r="AY83" s="517"/>
      <c r="AZ83" s="517"/>
      <c r="BA83" s="517"/>
      <c r="BB83" s="517"/>
      <c r="BC83" s="517"/>
    </row>
    <row r="84" ht="13.5" customHeight="1"/>
    <row r="85" ht="13.5" customHeight="1"/>
    <row r="86" ht="13.5" customHeight="1"/>
    <row r="87" ht="17.25" customHeight="1"/>
    <row r="88" ht="17.25" customHeight="1"/>
  </sheetData>
  <sheetProtection/>
  <mergeCells count="15">
    <mergeCell ref="B79:C79"/>
    <mergeCell ref="A1:J1"/>
    <mergeCell ref="J6:K7"/>
    <mergeCell ref="M6:P7"/>
    <mergeCell ref="R6:U7"/>
    <mergeCell ref="W6:X7"/>
    <mergeCell ref="AO6:AR7"/>
    <mergeCell ref="C44:D44"/>
    <mergeCell ref="AT6:AW7"/>
    <mergeCell ref="AA8:AM8"/>
    <mergeCell ref="D3:F3"/>
    <mergeCell ref="Z6:AM7"/>
    <mergeCell ref="AO8:AP8"/>
    <mergeCell ref="AQ8:AR8"/>
    <mergeCell ref="C23:D23"/>
  </mergeCells>
  <printOptions/>
  <pageMargins left="0.5511811023622047" right="0.2362204724409449" top="0.4330708661417323" bottom="0.4330708661417323" header="0.2755905511811024" footer="0.2755905511811024"/>
  <pageSetup fitToHeight="1" fitToWidth="1" horizontalDpi="600" verticalDpi="600" orientation="landscape" paperSize="8" scale="68" r:id="rId1"/>
  <headerFooter scaleWithDoc="0"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70"/>
  <sheetViews>
    <sheetView zoomScale="85" zoomScaleNormal="85" zoomScalePageLayoutView="0" workbookViewId="0" topLeftCell="A1">
      <selection activeCell="A5" sqref="A5"/>
    </sheetView>
  </sheetViews>
  <sheetFormatPr defaultColWidth="9.140625" defaultRowHeight="15"/>
  <cols>
    <col min="1" max="1" width="36.57421875" style="56" customWidth="1"/>
    <col min="2" max="2" width="9.421875" style="56" customWidth="1"/>
    <col min="3" max="3" width="21.8515625" style="56" bestFit="1" customWidth="1"/>
    <col min="4" max="4" width="22.8515625" style="56" customWidth="1"/>
    <col min="5" max="5" width="13.140625" style="56" bestFit="1" customWidth="1"/>
    <col min="6" max="6" width="10.57421875" style="56" customWidth="1"/>
    <col min="7" max="7" width="14.7109375" style="56" bestFit="1" customWidth="1"/>
    <col min="8" max="8" width="13.140625" style="56" customWidth="1"/>
    <col min="9" max="9" width="21.8515625" style="56" bestFit="1" customWidth="1"/>
    <col min="10" max="10" width="13.00390625" style="56" customWidth="1"/>
    <col min="11" max="11" width="8.8515625" style="56" customWidth="1"/>
    <col min="12" max="12" width="11.00390625" style="56" bestFit="1" customWidth="1"/>
    <col min="13" max="13" width="10.8515625" style="56" bestFit="1" customWidth="1"/>
    <col min="14" max="14" width="7.421875" style="56" bestFit="1" customWidth="1"/>
    <col min="15" max="15" width="11.00390625" style="56" bestFit="1" customWidth="1"/>
    <col min="16" max="16" width="10.8515625" style="56" bestFit="1" customWidth="1"/>
    <col min="17" max="17" width="7.421875" style="56" bestFit="1" customWidth="1"/>
    <col min="18" max="18" width="11.00390625" style="56" bestFit="1" customWidth="1"/>
    <col min="19" max="19" width="10.8515625" style="56" bestFit="1" customWidth="1"/>
    <col min="20" max="20" width="7.421875" style="56" bestFit="1" customWidth="1"/>
    <col min="21" max="21" width="11.00390625" style="56" bestFit="1" customWidth="1"/>
    <col min="22" max="22" width="11.8515625" style="56" bestFit="1" customWidth="1"/>
    <col min="23" max="23" width="10.8515625" style="56" bestFit="1" customWidth="1"/>
    <col min="24" max="24" width="7.8515625" style="56" bestFit="1" customWidth="1"/>
    <col min="25" max="25" width="10.140625" style="56" bestFit="1" customWidth="1"/>
    <col min="26" max="26" width="9.7109375" style="56" customWidth="1"/>
    <col min="27" max="27" width="8.7109375" style="56" customWidth="1"/>
    <col min="28" max="28" width="9.140625" style="56" customWidth="1"/>
    <col min="29" max="29" width="9.7109375" style="56" customWidth="1"/>
    <col min="30" max="30" width="9.00390625" style="56" customWidth="1"/>
    <col min="31" max="31" width="12.00390625" style="56" customWidth="1"/>
    <col min="32" max="32" width="10.140625" style="56" bestFit="1" customWidth="1"/>
    <col min="33" max="33" width="10.8515625" style="56" bestFit="1" customWidth="1"/>
    <col min="34" max="34" width="7.8515625" style="56" bestFit="1" customWidth="1"/>
    <col min="35" max="35" width="15.8515625" style="56" customWidth="1"/>
    <col min="36" max="36" width="9.57421875" style="56" bestFit="1" customWidth="1"/>
    <col min="37" max="37" width="7.421875" style="56" bestFit="1" customWidth="1"/>
    <col min="38" max="38" width="13.00390625" style="56" customWidth="1"/>
    <col min="39" max="39" width="10.8515625" style="56" bestFit="1" customWidth="1"/>
    <col min="40" max="40" width="7.8515625" style="56" bestFit="1" customWidth="1"/>
    <col min="41" max="41" width="11.00390625" style="56" bestFit="1" customWidth="1"/>
    <col min="42" max="42" width="10.8515625" style="56" bestFit="1" customWidth="1"/>
    <col min="43" max="43" width="7.8515625" style="56" bestFit="1" customWidth="1"/>
    <col min="44" max="44" width="11.00390625" style="56" bestFit="1" customWidth="1"/>
    <col min="45" max="45" width="10.8515625" style="56" bestFit="1" customWidth="1"/>
    <col min="46" max="46" width="7.8515625" style="56" bestFit="1" customWidth="1"/>
    <col min="47" max="47" width="10.140625" style="56" bestFit="1" customWidth="1"/>
    <col min="48" max="48" width="10.8515625" style="56" bestFit="1" customWidth="1"/>
    <col min="49" max="49" width="7.8515625" style="56" bestFit="1" customWidth="1"/>
    <col min="50" max="50" width="10.140625" style="56" bestFit="1" customWidth="1"/>
    <col min="51" max="51" width="10.8515625" style="56" bestFit="1" customWidth="1"/>
    <col min="52" max="52" width="11.8515625" style="56" customWidth="1"/>
    <col min="53" max="53" width="13.57421875" style="56" customWidth="1"/>
    <col min="54" max="54" width="9.140625" style="56" customWidth="1"/>
    <col min="55" max="55" width="16.421875" style="56" customWidth="1"/>
    <col min="56" max="56" width="17.8515625" style="56" bestFit="1" customWidth="1"/>
    <col min="57" max="57" width="10.28125" style="56" bestFit="1" customWidth="1"/>
    <col min="58" max="16384" width="9.140625" style="56" customWidth="1"/>
  </cols>
  <sheetData>
    <row r="1" spans="1:58" ht="42.75" customHeight="1" thickBot="1">
      <c r="A1" s="1689" t="str">
        <f>"TABEL 5: Reconciliatie van het toegestaan inkomen voor de gereguleerde activiteit 'elektriciteit' met de geraamde omzet voor de periodieke tarieven (afname)"</f>
        <v>TABEL 5: Reconciliatie van het toegestaan inkomen voor de gereguleerde activiteit 'elektriciteit' met de geraamde omzet voor de periodieke tarieven (afname)</v>
      </c>
      <c r="B1" s="1690"/>
      <c r="C1" s="1690"/>
      <c r="D1" s="1690"/>
      <c r="E1" s="1690"/>
      <c r="F1" s="1690"/>
      <c r="G1" s="1690"/>
      <c r="H1" s="1690"/>
      <c r="I1" s="1690"/>
      <c r="J1" s="1691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0"/>
      <c r="AS1" s="520"/>
      <c r="AT1" s="520"/>
      <c r="AU1" s="520"/>
      <c r="AV1" s="520"/>
      <c r="AW1" s="520"/>
      <c r="AX1" s="520"/>
      <c r="AY1" s="520"/>
      <c r="AZ1" s="520"/>
      <c r="BA1" s="520"/>
      <c r="BB1" s="520"/>
      <c r="BC1" s="520"/>
      <c r="BD1" s="520"/>
      <c r="BE1" s="520"/>
      <c r="BF1" s="520"/>
    </row>
    <row r="2" spans="1:58" ht="15.75" thickBot="1">
      <c r="A2" s="52"/>
      <c r="B2" s="52"/>
      <c r="C2" s="52"/>
      <c r="D2" s="521"/>
      <c r="E2" s="521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AT2" s="522"/>
      <c r="AU2" s="522"/>
      <c r="AV2" s="522"/>
      <c r="AW2" s="522"/>
      <c r="AX2" s="522"/>
      <c r="AY2" s="522"/>
      <c r="AZ2" s="522"/>
      <c r="BA2" s="522"/>
      <c r="BB2" s="522"/>
      <c r="BC2" s="522"/>
      <c r="BD2" s="522"/>
      <c r="BE2" s="522"/>
      <c r="BF2" s="522"/>
    </row>
    <row r="3" spans="1:33" ht="15.75" thickBot="1">
      <c r="A3" s="51" t="s">
        <v>19</v>
      </c>
      <c r="B3" s="1611">
        <f>+TITELBLAD!$C$7</f>
        <v>0</v>
      </c>
      <c r="C3" s="1612"/>
      <c r="D3" s="1612"/>
      <c r="E3" s="1612"/>
      <c r="F3" s="1613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</row>
    <row r="4" spans="1:58" ht="15">
      <c r="A4" s="52"/>
      <c r="B4" s="52"/>
      <c r="C4" s="52"/>
      <c r="D4" s="521"/>
      <c r="E4" s="521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AT4" s="522"/>
      <c r="AU4" s="522"/>
      <c r="AV4" s="522"/>
      <c r="AW4" s="522"/>
      <c r="AX4" s="522"/>
      <c r="AY4" s="522"/>
      <c r="AZ4" s="522"/>
      <c r="BA4" s="522"/>
      <c r="BB4" s="522"/>
      <c r="BC4" s="522"/>
      <c r="BD4" s="522"/>
      <c r="BE4" s="522"/>
      <c r="BF4" s="522"/>
    </row>
    <row r="5" spans="1:58" ht="15">
      <c r="A5" s="523" t="s">
        <v>222</v>
      </c>
      <c r="B5" s="200"/>
      <c r="C5" s="200"/>
      <c r="D5" s="22"/>
      <c r="E5" s="22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</row>
    <row r="6" spans="1:58" ht="15">
      <c r="A6" s="524" t="s">
        <v>160</v>
      </c>
      <c r="B6" s="200"/>
      <c r="C6" s="200"/>
      <c r="D6" s="22"/>
      <c r="E6" s="22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</row>
    <row r="7" spans="1:58" ht="15">
      <c r="A7" s="524" t="s">
        <v>221</v>
      </c>
      <c r="B7" s="200"/>
      <c r="C7" s="200"/>
      <c r="D7" s="22"/>
      <c r="E7" s="2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</row>
    <row r="8" spans="1:58" ht="15.75" thickBot="1">
      <c r="A8" s="52"/>
      <c r="B8" s="52"/>
      <c r="C8" s="52"/>
      <c r="D8" s="521"/>
      <c r="E8" s="521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2"/>
      <c r="BF8" s="522"/>
    </row>
    <row r="9" spans="1:58" ht="16.5" thickBot="1">
      <c r="A9" s="525"/>
      <c r="B9" s="526"/>
      <c r="C9" s="527"/>
      <c r="D9" s="527"/>
      <c r="E9" s="527"/>
      <c r="F9" s="527"/>
      <c r="G9" s="527"/>
      <c r="H9" s="527"/>
      <c r="I9" s="1682" t="s">
        <v>161</v>
      </c>
      <c r="J9" s="1683"/>
      <c r="K9" s="1683"/>
      <c r="L9" s="1683"/>
      <c r="M9" s="1683"/>
      <c r="N9" s="1683"/>
      <c r="O9" s="1683"/>
      <c r="P9" s="1683"/>
      <c r="Q9" s="1683"/>
      <c r="R9" s="1683"/>
      <c r="S9" s="1683"/>
      <c r="T9" s="1683"/>
      <c r="U9" s="1683"/>
      <c r="V9" s="1684"/>
      <c r="W9" s="1682" t="s">
        <v>162</v>
      </c>
      <c r="X9" s="1683"/>
      <c r="Y9" s="1684"/>
      <c r="Z9" s="1682" t="s">
        <v>163</v>
      </c>
      <c r="AA9" s="1683"/>
      <c r="AB9" s="1683"/>
      <c r="AC9" s="1683"/>
      <c r="AD9" s="1683"/>
      <c r="AE9" s="1683"/>
      <c r="AF9" s="1684"/>
      <c r="AG9" s="1682" t="s">
        <v>164</v>
      </c>
      <c r="AH9" s="1683"/>
      <c r="AI9" s="1684"/>
      <c r="AJ9" s="1682" t="s">
        <v>165</v>
      </c>
      <c r="AK9" s="1683"/>
      <c r="AL9" s="1684"/>
      <c r="AM9" s="1682" t="s">
        <v>165</v>
      </c>
      <c r="AN9" s="1683"/>
      <c r="AO9" s="1684"/>
      <c r="AP9" s="1682" t="s">
        <v>165</v>
      </c>
      <c r="AQ9" s="1683"/>
      <c r="AR9" s="1684"/>
      <c r="AS9" s="1682" t="s">
        <v>166</v>
      </c>
      <c r="AT9" s="1683"/>
      <c r="AU9" s="1684"/>
      <c r="AV9" s="1682" t="s">
        <v>166</v>
      </c>
      <c r="AW9" s="1683"/>
      <c r="AX9" s="1684"/>
      <c r="AY9" s="1674"/>
      <c r="AZ9" s="1674"/>
      <c r="BA9" s="1674"/>
      <c r="BB9" s="527"/>
      <c r="BC9" s="528" t="s">
        <v>167</v>
      </c>
      <c r="BD9" s="529" t="s">
        <v>167</v>
      </c>
      <c r="BE9" s="528" t="s">
        <v>168</v>
      </c>
      <c r="BF9" s="527"/>
    </row>
    <row r="10" spans="1:58" ht="27.75" customHeight="1" thickBot="1">
      <c r="A10" s="530"/>
      <c r="B10" s="531" t="s">
        <v>135</v>
      </c>
      <c r="C10" s="532" t="s">
        <v>208</v>
      </c>
      <c r="D10" s="533" t="s">
        <v>170</v>
      </c>
      <c r="E10" s="534" t="s">
        <v>171</v>
      </c>
      <c r="F10" s="534" t="s">
        <v>173</v>
      </c>
      <c r="G10" s="535" t="s">
        <v>209</v>
      </c>
      <c r="H10" s="531" t="s">
        <v>216</v>
      </c>
      <c r="I10" s="1679" t="s">
        <v>174</v>
      </c>
      <c r="J10" s="1680"/>
      <c r="K10" s="1680"/>
      <c r="L10" s="1681"/>
      <c r="M10" s="1679" t="s">
        <v>199</v>
      </c>
      <c r="N10" s="1680"/>
      <c r="O10" s="1681"/>
      <c r="P10" s="1679" t="s">
        <v>175</v>
      </c>
      <c r="Q10" s="1680"/>
      <c r="R10" s="1681"/>
      <c r="S10" s="1679" t="s">
        <v>210</v>
      </c>
      <c r="T10" s="1680"/>
      <c r="U10" s="1681"/>
      <c r="V10" s="529" t="s">
        <v>89</v>
      </c>
      <c r="W10" s="1679" t="s">
        <v>176</v>
      </c>
      <c r="X10" s="1680"/>
      <c r="Y10" s="1681"/>
      <c r="Z10" s="1679" t="s">
        <v>177</v>
      </c>
      <c r="AA10" s="1680"/>
      <c r="AB10" s="1680"/>
      <c r="AC10" s="1680"/>
      <c r="AD10" s="1680"/>
      <c r="AE10" s="1680"/>
      <c r="AF10" s="1681"/>
      <c r="AG10" s="1679"/>
      <c r="AH10" s="1680"/>
      <c r="AI10" s="1681"/>
      <c r="AJ10" s="1679" t="s">
        <v>178</v>
      </c>
      <c r="AK10" s="1680"/>
      <c r="AL10" s="1681"/>
      <c r="AM10" s="1679" t="s">
        <v>179</v>
      </c>
      <c r="AN10" s="1680"/>
      <c r="AO10" s="1681"/>
      <c r="AP10" s="1685" t="s">
        <v>473</v>
      </c>
      <c r="AQ10" s="1686"/>
      <c r="AR10" s="1687"/>
      <c r="AS10" s="1679" t="s">
        <v>180</v>
      </c>
      <c r="AT10" s="1680"/>
      <c r="AU10" s="1681"/>
      <c r="AV10" s="1679" t="s">
        <v>181</v>
      </c>
      <c r="AW10" s="1680"/>
      <c r="AX10" s="1681"/>
      <c r="AY10" s="1675"/>
      <c r="AZ10" s="1675"/>
      <c r="BA10" s="1675"/>
      <c r="BB10" s="536"/>
      <c r="BC10" s="537" t="s">
        <v>182</v>
      </c>
      <c r="BD10" s="537" t="s">
        <v>212</v>
      </c>
      <c r="BE10" s="538"/>
      <c r="BF10" s="539"/>
    </row>
    <row r="11" spans="1:58" ht="15.75" thickBot="1">
      <c r="A11" s="540"/>
      <c r="B11" s="541"/>
      <c r="C11" s="542"/>
      <c r="D11" s="543"/>
      <c r="E11" s="544"/>
      <c r="F11" s="545"/>
      <c r="G11" s="546"/>
      <c r="H11" s="541"/>
      <c r="I11" s="547" t="s">
        <v>169</v>
      </c>
      <c r="J11" s="548" t="s">
        <v>135</v>
      </c>
      <c r="K11" s="548" t="s">
        <v>184</v>
      </c>
      <c r="L11" s="549" t="s">
        <v>185</v>
      </c>
      <c r="M11" s="547" t="s">
        <v>186</v>
      </c>
      <c r="N11" s="548" t="s">
        <v>184</v>
      </c>
      <c r="O11" s="549" t="s">
        <v>185</v>
      </c>
      <c r="P11" s="547" t="s">
        <v>187</v>
      </c>
      <c r="Q11" s="548" t="s">
        <v>184</v>
      </c>
      <c r="R11" s="549" t="s">
        <v>185</v>
      </c>
      <c r="S11" s="547" t="s">
        <v>211</v>
      </c>
      <c r="T11" s="548" t="s">
        <v>184</v>
      </c>
      <c r="U11" s="549" t="s">
        <v>185</v>
      </c>
      <c r="V11" s="550" t="s">
        <v>185</v>
      </c>
      <c r="W11" s="547" t="s">
        <v>140</v>
      </c>
      <c r="X11" s="548" t="s">
        <v>184</v>
      </c>
      <c r="Y11" s="549" t="s">
        <v>185</v>
      </c>
      <c r="Z11" s="547" t="s">
        <v>43</v>
      </c>
      <c r="AA11" s="548" t="s">
        <v>44</v>
      </c>
      <c r="AB11" s="548" t="s">
        <v>201</v>
      </c>
      <c r="AC11" s="548" t="s">
        <v>188</v>
      </c>
      <c r="AD11" s="548" t="s">
        <v>189</v>
      </c>
      <c r="AE11" s="548" t="s">
        <v>202</v>
      </c>
      <c r="AF11" s="549" t="s">
        <v>185</v>
      </c>
      <c r="AG11" s="547" t="s">
        <v>140</v>
      </c>
      <c r="AH11" s="548" t="s">
        <v>184</v>
      </c>
      <c r="AI11" s="549" t="s">
        <v>185</v>
      </c>
      <c r="AJ11" s="551" t="s">
        <v>190</v>
      </c>
      <c r="AK11" s="552" t="s">
        <v>184</v>
      </c>
      <c r="AL11" s="553" t="s">
        <v>185</v>
      </c>
      <c r="AM11" s="551" t="s">
        <v>140</v>
      </c>
      <c r="AN11" s="552" t="s">
        <v>184</v>
      </c>
      <c r="AO11" s="553" t="s">
        <v>185</v>
      </c>
      <c r="AP11" s="551" t="s">
        <v>140</v>
      </c>
      <c r="AQ11" s="552" t="s">
        <v>184</v>
      </c>
      <c r="AR11" s="553" t="s">
        <v>185</v>
      </c>
      <c r="AS11" s="551" t="s">
        <v>140</v>
      </c>
      <c r="AT11" s="552" t="s">
        <v>184</v>
      </c>
      <c r="AU11" s="554" t="s">
        <v>185</v>
      </c>
      <c r="AV11" s="551" t="s">
        <v>140</v>
      </c>
      <c r="AW11" s="552" t="s">
        <v>184</v>
      </c>
      <c r="AX11" s="553" t="s">
        <v>185</v>
      </c>
      <c r="AY11" s="539"/>
      <c r="AZ11" s="539"/>
      <c r="BA11" s="539"/>
      <c r="BB11" s="536"/>
      <c r="BC11" s="538" t="s">
        <v>191</v>
      </c>
      <c r="BD11" s="538" t="s">
        <v>192</v>
      </c>
      <c r="BE11" s="538" t="s">
        <v>193</v>
      </c>
      <c r="BF11" s="539"/>
    </row>
    <row r="12" spans="1:58" ht="15">
      <c r="A12" s="555" t="s">
        <v>194</v>
      </c>
      <c r="B12" s="556"/>
      <c r="C12" s="557"/>
      <c r="D12" s="558"/>
      <c r="E12" s="559"/>
      <c r="F12" s="559"/>
      <c r="G12" s="560"/>
      <c r="H12" s="561"/>
      <c r="I12" s="558"/>
      <c r="J12" s="562"/>
      <c r="K12" s="562"/>
      <c r="L12" s="563"/>
      <c r="M12" s="558"/>
      <c r="N12" s="562"/>
      <c r="O12" s="563"/>
      <c r="P12" s="558"/>
      <c r="Q12" s="562"/>
      <c r="R12" s="563"/>
      <c r="S12" s="558"/>
      <c r="T12" s="562"/>
      <c r="U12" s="563"/>
      <c r="V12" s="564"/>
      <c r="W12" s="558"/>
      <c r="X12" s="562"/>
      <c r="Y12" s="563"/>
      <c r="Z12" s="558"/>
      <c r="AA12" s="562"/>
      <c r="AB12" s="562"/>
      <c r="AC12" s="562"/>
      <c r="AD12" s="562"/>
      <c r="AE12" s="562"/>
      <c r="AF12" s="563"/>
      <c r="AG12" s="558"/>
      <c r="AH12" s="562"/>
      <c r="AI12" s="563"/>
      <c r="AJ12" s="558"/>
      <c r="AK12" s="562"/>
      <c r="AL12" s="565"/>
      <c r="AM12" s="558"/>
      <c r="AN12" s="562"/>
      <c r="AO12" s="565"/>
      <c r="AP12" s="558"/>
      <c r="AQ12" s="562"/>
      <c r="AR12" s="565"/>
      <c r="AS12" s="558"/>
      <c r="AT12" s="562"/>
      <c r="AU12" s="565"/>
      <c r="AV12" s="558"/>
      <c r="AW12" s="562"/>
      <c r="AX12" s="565"/>
      <c r="AY12" s="1454"/>
      <c r="AZ12" s="1454"/>
      <c r="BA12" s="596"/>
      <c r="BB12" s="566"/>
      <c r="BC12" s="567"/>
      <c r="BD12" s="568"/>
      <c r="BE12" s="567"/>
      <c r="BF12" s="569"/>
    </row>
    <row r="13" spans="1:58" ht="15">
      <c r="A13" s="570" t="s">
        <v>456</v>
      </c>
      <c r="B13" s="674"/>
      <c r="C13" s="675"/>
      <c r="D13" s="676"/>
      <c r="E13" s="677"/>
      <c r="F13" s="677"/>
      <c r="G13" s="678"/>
      <c r="H13" s="571" t="e">
        <f>D13/B13</f>
        <v>#DIV/0!</v>
      </c>
      <c r="I13" s="676"/>
      <c r="J13" s="681"/>
      <c r="K13" s="681"/>
      <c r="L13" s="572">
        <f>I13*J13*K13</f>
        <v>0</v>
      </c>
      <c r="M13" s="676"/>
      <c r="N13" s="681"/>
      <c r="O13" s="572">
        <f>M13*N13</f>
        <v>0</v>
      </c>
      <c r="P13" s="676"/>
      <c r="Q13" s="681"/>
      <c r="R13" s="572">
        <f>P13*Q13</f>
        <v>0</v>
      </c>
      <c r="S13" s="676"/>
      <c r="T13" s="681"/>
      <c r="U13" s="572">
        <f>S13*T13</f>
        <v>0</v>
      </c>
      <c r="V13" s="573">
        <f>SUM(L13,O13,R13,U13)</f>
        <v>0</v>
      </c>
      <c r="W13" s="676"/>
      <c r="X13" s="681"/>
      <c r="Y13" s="572">
        <f>W13*X13</f>
        <v>0</v>
      </c>
      <c r="Z13" s="676"/>
      <c r="AA13" s="681"/>
      <c r="AB13" s="681"/>
      <c r="AC13" s="681"/>
      <c r="AD13" s="681"/>
      <c r="AE13" s="681"/>
      <c r="AF13" s="572">
        <f>(+Z13*AC13)+(AA13*AD13)+(AB13*AE13)</f>
        <v>0</v>
      </c>
      <c r="AG13" s="676"/>
      <c r="AH13" s="681"/>
      <c r="AI13" s="572">
        <f>AG13*AH13</f>
        <v>0</v>
      </c>
      <c r="AJ13" s="676"/>
      <c r="AK13" s="681"/>
      <c r="AL13" s="574">
        <f>AJ13*AK13</f>
        <v>0</v>
      </c>
      <c r="AM13" s="676"/>
      <c r="AN13" s="681"/>
      <c r="AO13" s="574">
        <f>AM13*AN13</f>
        <v>0</v>
      </c>
      <c r="AP13" s="676"/>
      <c r="AQ13" s="681"/>
      <c r="AR13" s="574">
        <f>AP13*AQ13</f>
        <v>0</v>
      </c>
      <c r="AS13" s="676"/>
      <c r="AT13" s="681"/>
      <c r="AU13" s="574">
        <f>AS13*AT13</f>
        <v>0</v>
      </c>
      <c r="AV13" s="676"/>
      <c r="AW13" s="681"/>
      <c r="AX13" s="574">
        <f>AV13*AW13</f>
        <v>0</v>
      </c>
      <c r="AY13" s="1456"/>
      <c r="AZ13" s="1456"/>
      <c r="BA13" s="596"/>
      <c r="BB13" s="566"/>
      <c r="BC13" s="575">
        <f>SUM(V13,Y13,AF13,AI13,AL13,AO13,AU13,AX13,AR13)</f>
        <v>0</v>
      </c>
      <c r="BD13" s="576"/>
      <c r="BE13" s="575"/>
      <c r="BF13" s="569"/>
    </row>
    <row r="14" spans="1:58" ht="15">
      <c r="A14" s="577"/>
      <c r="B14" s="578"/>
      <c r="C14" s="579"/>
      <c r="D14" s="580"/>
      <c r="E14" s="581"/>
      <c r="F14" s="581"/>
      <c r="G14" s="582"/>
      <c r="H14" s="571"/>
      <c r="I14" s="580"/>
      <c r="J14" s="583"/>
      <c r="K14" s="583"/>
      <c r="L14" s="572"/>
      <c r="M14" s="580"/>
      <c r="N14" s="583"/>
      <c r="O14" s="572"/>
      <c r="P14" s="580"/>
      <c r="Q14" s="583"/>
      <c r="R14" s="572"/>
      <c r="S14" s="580"/>
      <c r="T14" s="583"/>
      <c r="U14" s="572"/>
      <c r="V14" s="573"/>
      <c r="W14" s="580"/>
      <c r="X14" s="583"/>
      <c r="Y14" s="572"/>
      <c r="Z14" s="580"/>
      <c r="AA14" s="583"/>
      <c r="AB14" s="583"/>
      <c r="AC14" s="583"/>
      <c r="AD14" s="583"/>
      <c r="AE14" s="583"/>
      <c r="AF14" s="572"/>
      <c r="AG14" s="580"/>
      <c r="AH14" s="583"/>
      <c r="AI14" s="572"/>
      <c r="AJ14" s="580"/>
      <c r="AK14" s="583"/>
      <c r="AL14" s="574"/>
      <c r="AM14" s="580"/>
      <c r="AN14" s="583"/>
      <c r="AO14" s="574"/>
      <c r="AP14" s="580"/>
      <c r="AQ14" s="583"/>
      <c r="AR14" s="574"/>
      <c r="AS14" s="580"/>
      <c r="AT14" s="583"/>
      <c r="AU14" s="574"/>
      <c r="AV14" s="580"/>
      <c r="AW14" s="583"/>
      <c r="AX14" s="574"/>
      <c r="AY14" s="1454"/>
      <c r="AZ14" s="1454"/>
      <c r="BA14" s="596"/>
      <c r="BB14" s="566"/>
      <c r="BC14" s="575"/>
      <c r="BD14" s="576"/>
      <c r="BE14" s="575"/>
      <c r="BF14" s="569"/>
    </row>
    <row r="15" spans="1:58" ht="15">
      <c r="A15" s="570" t="s">
        <v>457</v>
      </c>
      <c r="B15" s="674"/>
      <c r="C15" s="675"/>
      <c r="D15" s="676"/>
      <c r="E15" s="677"/>
      <c r="F15" s="677"/>
      <c r="G15" s="678"/>
      <c r="H15" s="571" t="e">
        <f>D15/B15</f>
        <v>#DIV/0!</v>
      </c>
      <c r="I15" s="676"/>
      <c r="J15" s="681"/>
      <c r="K15" s="681"/>
      <c r="L15" s="572">
        <f>I15*J15*K15</f>
        <v>0</v>
      </c>
      <c r="M15" s="676"/>
      <c r="N15" s="681"/>
      <c r="O15" s="572">
        <f>M15*N15</f>
        <v>0</v>
      </c>
      <c r="P15" s="676"/>
      <c r="Q15" s="681"/>
      <c r="R15" s="572">
        <f>P15*Q15</f>
        <v>0</v>
      </c>
      <c r="S15" s="676"/>
      <c r="T15" s="681"/>
      <c r="U15" s="572">
        <f>S15*T15</f>
        <v>0</v>
      </c>
      <c r="V15" s="573">
        <f>SUM(L15,O15,R15,U15)</f>
        <v>0</v>
      </c>
      <c r="W15" s="676"/>
      <c r="X15" s="681"/>
      <c r="Y15" s="572">
        <f>W15*X15</f>
        <v>0</v>
      </c>
      <c r="Z15" s="676"/>
      <c r="AA15" s="681"/>
      <c r="AB15" s="681"/>
      <c r="AC15" s="681"/>
      <c r="AD15" s="681"/>
      <c r="AE15" s="681"/>
      <c r="AF15" s="572">
        <f>(+Z15*AC15)+(AA15*AD15)+(AB15*AE15)</f>
        <v>0</v>
      </c>
      <c r="AG15" s="676"/>
      <c r="AH15" s="681"/>
      <c r="AI15" s="572">
        <f>AG15*AH15</f>
        <v>0</v>
      </c>
      <c r="AJ15" s="676"/>
      <c r="AK15" s="681"/>
      <c r="AL15" s="574">
        <f>AJ15*AK15</f>
        <v>0</v>
      </c>
      <c r="AM15" s="676"/>
      <c r="AN15" s="681"/>
      <c r="AO15" s="574">
        <f>AM15*AN15</f>
        <v>0</v>
      </c>
      <c r="AP15" s="676"/>
      <c r="AQ15" s="681"/>
      <c r="AR15" s="574">
        <f>AP15*AQ15</f>
        <v>0</v>
      </c>
      <c r="AS15" s="676"/>
      <c r="AT15" s="681"/>
      <c r="AU15" s="574">
        <f>AS15*AT15</f>
        <v>0</v>
      </c>
      <c r="AV15" s="676"/>
      <c r="AW15" s="681"/>
      <c r="AX15" s="574">
        <f>AV15*AW15</f>
        <v>0</v>
      </c>
      <c r="AY15" s="1456"/>
      <c r="AZ15" s="1456"/>
      <c r="BA15" s="596"/>
      <c r="BB15" s="566"/>
      <c r="BC15" s="575">
        <f>SUM(V15,Y15,AF15,AI15,AL15,AO15,AU15,AX15,AR15)</f>
        <v>0</v>
      </c>
      <c r="BD15" s="576"/>
      <c r="BE15" s="575"/>
      <c r="BF15" s="569"/>
    </row>
    <row r="16" spans="1:58" ht="15">
      <c r="A16" s="570"/>
      <c r="B16" s="573"/>
      <c r="C16" s="584"/>
      <c r="D16" s="585"/>
      <c r="E16" s="586"/>
      <c r="F16" s="586"/>
      <c r="G16" s="584"/>
      <c r="H16" s="587"/>
      <c r="I16" s="588"/>
      <c r="J16" s="589"/>
      <c r="K16" s="589"/>
      <c r="L16" s="572"/>
      <c r="M16" s="588"/>
      <c r="N16" s="589"/>
      <c r="O16" s="572"/>
      <c r="P16" s="588"/>
      <c r="Q16" s="589"/>
      <c r="R16" s="572"/>
      <c r="S16" s="588"/>
      <c r="T16" s="589"/>
      <c r="U16" s="572"/>
      <c r="V16" s="590"/>
      <c r="W16" s="588"/>
      <c r="X16" s="589"/>
      <c r="Y16" s="572"/>
      <c r="Z16" s="588"/>
      <c r="AA16" s="591"/>
      <c r="AB16" s="591"/>
      <c r="AC16" s="589"/>
      <c r="AD16" s="589"/>
      <c r="AE16" s="591"/>
      <c r="AF16" s="572"/>
      <c r="AG16" s="588"/>
      <c r="AH16" s="589"/>
      <c r="AI16" s="584"/>
      <c r="AJ16" s="592"/>
      <c r="AK16" s="593"/>
      <c r="AL16" s="594"/>
      <c r="AM16" s="592"/>
      <c r="AN16" s="593"/>
      <c r="AO16" s="594"/>
      <c r="AP16" s="592"/>
      <c r="AQ16" s="593"/>
      <c r="AR16" s="594"/>
      <c r="AS16" s="592"/>
      <c r="AT16" s="593"/>
      <c r="AU16" s="574"/>
      <c r="AV16" s="592"/>
      <c r="AW16" s="593"/>
      <c r="AX16" s="574"/>
      <c r="AY16" s="596"/>
      <c r="AZ16" s="596"/>
      <c r="BA16" s="596"/>
      <c r="BB16" s="566"/>
      <c r="BC16" s="595"/>
      <c r="BD16" s="575"/>
      <c r="BE16" s="575"/>
      <c r="BF16" s="596"/>
    </row>
    <row r="17" spans="1:58" ht="15.75" thickBot="1">
      <c r="A17" s="550" t="s">
        <v>195</v>
      </c>
      <c r="B17" s="597">
        <f>SUM(B15,B13)</f>
        <v>0</v>
      </c>
      <c r="C17" s="598">
        <f aca="true" t="shared" si="0" ref="C17:AX17">SUM(C15,C13)</f>
        <v>0</v>
      </c>
      <c r="D17" s="599">
        <f t="shared" si="0"/>
        <v>0</v>
      </c>
      <c r="E17" s="600">
        <f t="shared" si="0"/>
        <v>0</v>
      </c>
      <c r="F17" s="601">
        <f t="shared" si="0"/>
        <v>0</v>
      </c>
      <c r="G17" s="598">
        <f t="shared" si="0"/>
        <v>0</v>
      </c>
      <c r="H17" s="602" t="e">
        <f t="shared" si="0"/>
        <v>#DIV/0!</v>
      </c>
      <c r="I17" s="603">
        <f t="shared" si="0"/>
        <v>0</v>
      </c>
      <c r="J17" s="600">
        <f t="shared" si="0"/>
        <v>0</v>
      </c>
      <c r="K17" s="600">
        <f t="shared" si="0"/>
        <v>0</v>
      </c>
      <c r="L17" s="598">
        <f t="shared" si="0"/>
        <v>0</v>
      </c>
      <c r="M17" s="603">
        <f t="shared" si="0"/>
        <v>0</v>
      </c>
      <c r="N17" s="600">
        <f t="shared" si="0"/>
        <v>0</v>
      </c>
      <c r="O17" s="598">
        <f t="shared" si="0"/>
        <v>0</v>
      </c>
      <c r="P17" s="603">
        <f t="shared" si="0"/>
        <v>0</v>
      </c>
      <c r="Q17" s="600">
        <f t="shared" si="0"/>
        <v>0</v>
      </c>
      <c r="R17" s="598">
        <f t="shared" si="0"/>
        <v>0</v>
      </c>
      <c r="S17" s="603">
        <f t="shared" si="0"/>
        <v>0</v>
      </c>
      <c r="T17" s="600">
        <f t="shared" si="0"/>
        <v>0</v>
      </c>
      <c r="U17" s="598">
        <f t="shared" si="0"/>
        <v>0</v>
      </c>
      <c r="V17" s="597">
        <f t="shared" si="0"/>
        <v>0</v>
      </c>
      <c r="W17" s="603">
        <f t="shared" si="0"/>
        <v>0</v>
      </c>
      <c r="X17" s="600">
        <f t="shared" si="0"/>
        <v>0</v>
      </c>
      <c r="Y17" s="598">
        <f t="shared" si="0"/>
        <v>0</v>
      </c>
      <c r="Z17" s="603">
        <f t="shared" si="0"/>
        <v>0</v>
      </c>
      <c r="AA17" s="600">
        <f t="shared" si="0"/>
        <v>0</v>
      </c>
      <c r="AB17" s="600">
        <f t="shared" si="0"/>
        <v>0</v>
      </c>
      <c r="AC17" s="600">
        <f t="shared" si="0"/>
        <v>0</v>
      </c>
      <c r="AD17" s="600">
        <f t="shared" si="0"/>
        <v>0</v>
      </c>
      <c r="AE17" s="600">
        <f t="shared" si="0"/>
        <v>0</v>
      </c>
      <c r="AF17" s="598">
        <f t="shared" si="0"/>
        <v>0</v>
      </c>
      <c r="AG17" s="603">
        <f t="shared" si="0"/>
        <v>0</v>
      </c>
      <c r="AH17" s="600">
        <f t="shared" si="0"/>
        <v>0</v>
      </c>
      <c r="AI17" s="598">
        <f t="shared" si="0"/>
        <v>0</v>
      </c>
      <c r="AJ17" s="604">
        <f t="shared" si="0"/>
        <v>0</v>
      </c>
      <c r="AK17" s="605">
        <f t="shared" si="0"/>
        <v>0</v>
      </c>
      <c r="AL17" s="606">
        <f t="shared" si="0"/>
        <v>0</v>
      </c>
      <c r="AM17" s="604">
        <f t="shared" si="0"/>
        <v>0</v>
      </c>
      <c r="AN17" s="605">
        <f t="shared" si="0"/>
        <v>0</v>
      </c>
      <c r="AO17" s="606">
        <f t="shared" si="0"/>
        <v>0</v>
      </c>
      <c r="AP17" s="604">
        <f>SUM(AP15,AP13)</f>
        <v>0</v>
      </c>
      <c r="AQ17" s="605">
        <f>SUM(AQ15,AQ13)</f>
        <v>0</v>
      </c>
      <c r="AR17" s="606">
        <f>SUM(AR15,AR13)</f>
        <v>0</v>
      </c>
      <c r="AS17" s="604">
        <f t="shared" si="0"/>
        <v>0</v>
      </c>
      <c r="AT17" s="605">
        <f t="shared" si="0"/>
        <v>0</v>
      </c>
      <c r="AU17" s="606">
        <f t="shared" si="0"/>
        <v>0</v>
      </c>
      <c r="AV17" s="604">
        <f t="shared" si="0"/>
        <v>0</v>
      </c>
      <c r="AW17" s="605">
        <f t="shared" si="0"/>
        <v>0</v>
      </c>
      <c r="AX17" s="606">
        <f t="shared" si="0"/>
        <v>0</v>
      </c>
      <c r="AY17" s="656"/>
      <c r="AZ17" s="656"/>
      <c r="BA17" s="656"/>
      <c r="BB17" s="607"/>
      <c r="BC17" s="608">
        <f>SUM(BC15,BC13)</f>
        <v>0</v>
      </c>
      <c r="BD17" s="684"/>
      <c r="BE17" s="608">
        <f>BC17-BD17</f>
        <v>0</v>
      </c>
      <c r="BF17" s="609"/>
    </row>
    <row r="18" spans="1:58" ht="15">
      <c r="A18" s="610" t="s">
        <v>476</v>
      </c>
      <c r="B18" s="556"/>
      <c r="C18" s="557"/>
      <c r="D18" s="558"/>
      <c r="E18" s="559"/>
      <c r="F18" s="559"/>
      <c r="G18" s="560"/>
      <c r="H18" s="561"/>
      <c r="I18" s="558"/>
      <c r="J18" s="562"/>
      <c r="K18" s="562"/>
      <c r="L18" s="563"/>
      <c r="M18" s="558"/>
      <c r="N18" s="562"/>
      <c r="O18" s="563"/>
      <c r="P18" s="558"/>
      <c r="Q18" s="562"/>
      <c r="R18" s="563"/>
      <c r="S18" s="558"/>
      <c r="T18" s="562"/>
      <c r="U18" s="563"/>
      <c r="V18" s="564"/>
      <c r="W18" s="558"/>
      <c r="X18" s="562"/>
      <c r="Y18" s="563"/>
      <c r="Z18" s="558"/>
      <c r="AA18" s="562"/>
      <c r="AB18" s="562"/>
      <c r="AC18" s="562"/>
      <c r="AD18" s="562"/>
      <c r="AE18" s="562"/>
      <c r="AF18" s="563"/>
      <c r="AG18" s="558"/>
      <c r="AH18" s="562"/>
      <c r="AI18" s="563"/>
      <c r="AJ18" s="558"/>
      <c r="AK18" s="562"/>
      <c r="AL18" s="565"/>
      <c r="AM18" s="558"/>
      <c r="AN18" s="562"/>
      <c r="AO18" s="565"/>
      <c r="AP18" s="558"/>
      <c r="AQ18" s="562"/>
      <c r="AR18" s="565"/>
      <c r="AS18" s="558"/>
      <c r="AT18" s="562"/>
      <c r="AU18" s="565"/>
      <c r="AV18" s="558"/>
      <c r="AW18" s="562"/>
      <c r="AX18" s="565"/>
      <c r="AY18" s="1454"/>
      <c r="AZ18" s="1454"/>
      <c r="BA18" s="596"/>
      <c r="BB18" s="566"/>
      <c r="BC18" s="567"/>
      <c r="BD18" s="568"/>
      <c r="BE18" s="567"/>
      <c r="BF18" s="569"/>
    </row>
    <row r="19" spans="1:58" ht="15">
      <c r="A19" s="611" t="s">
        <v>213</v>
      </c>
      <c r="B19" s="674"/>
      <c r="C19" s="679"/>
      <c r="D19" s="676"/>
      <c r="E19" s="677"/>
      <c r="F19" s="677"/>
      <c r="G19" s="678"/>
      <c r="H19" s="571" t="e">
        <f>D19/B19</f>
        <v>#DIV/0!</v>
      </c>
      <c r="I19" s="676"/>
      <c r="J19" s="681"/>
      <c r="K19" s="681"/>
      <c r="L19" s="572">
        <f>I19*J19*K19</f>
        <v>0</v>
      </c>
      <c r="M19" s="676"/>
      <c r="N19" s="681"/>
      <c r="O19" s="572">
        <f>M19*N19</f>
        <v>0</v>
      </c>
      <c r="P19" s="676"/>
      <c r="Q19" s="681"/>
      <c r="R19" s="572">
        <f>P19*Q19</f>
        <v>0</v>
      </c>
      <c r="S19" s="676"/>
      <c r="T19" s="681"/>
      <c r="U19" s="572">
        <f>S19*T19</f>
        <v>0</v>
      </c>
      <c r="V19" s="573">
        <f>SUM(L19,O19,R19,U19)</f>
        <v>0</v>
      </c>
      <c r="W19" s="676"/>
      <c r="X19" s="681"/>
      <c r="Y19" s="572">
        <f>W19*X19</f>
        <v>0</v>
      </c>
      <c r="Z19" s="676"/>
      <c r="AA19" s="681"/>
      <c r="AB19" s="681"/>
      <c r="AC19" s="681"/>
      <c r="AD19" s="681"/>
      <c r="AE19" s="681"/>
      <c r="AF19" s="572">
        <f>(+Z19*AC19)+(AA19*AD19)+(AB19*AE19)</f>
        <v>0</v>
      </c>
      <c r="AG19" s="676"/>
      <c r="AH19" s="681"/>
      <c r="AI19" s="572">
        <f>AG19*AH19</f>
        <v>0</v>
      </c>
      <c r="AJ19" s="676"/>
      <c r="AK19" s="681"/>
      <c r="AL19" s="574">
        <f>AJ19*AK19</f>
        <v>0</v>
      </c>
      <c r="AM19" s="676"/>
      <c r="AN19" s="681"/>
      <c r="AO19" s="574">
        <f>AM19*AN19</f>
        <v>0</v>
      </c>
      <c r="AP19" s="676"/>
      <c r="AQ19" s="681"/>
      <c r="AR19" s="574">
        <f>AP19*AQ19</f>
        <v>0</v>
      </c>
      <c r="AS19" s="676"/>
      <c r="AT19" s="681"/>
      <c r="AU19" s="574">
        <f>AS19*AT19</f>
        <v>0</v>
      </c>
      <c r="AV19" s="676"/>
      <c r="AW19" s="681"/>
      <c r="AX19" s="574">
        <f>AV19*AW19</f>
        <v>0</v>
      </c>
      <c r="AY19" s="1456"/>
      <c r="AZ19" s="1456"/>
      <c r="BA19" s="596"/>
      <c r="BB19" s="612"/>
      <c r="BC19" s="575">
        <f>SUM(V19,Y19,AF19,AI19,AL19,AO19,AU19,AX19,AR19)</f>
        <v>0</v>
      </c>
      <c r="BD19" s="576"/>
      <c r="BE19" s="575"/>
      <c r="BF19" s="569"/>
    </row>
    <row r="20" spans="1:58" ht="15">
      <c r="A20" s="611"/>
      <c r="B20" s="578"/>
      <c r="C20" s="579"/>
      <c r="D20" s="580"/>
      <c r="E20" s="581"/>
      <c r="F20" s="581"/>
      <c r="G20" s="582"/>
      <c r="H20" s="571"/>
      <c r="I20" s="580"/>
      <c r="J20" s="583"/>
      <c r="K20" s="583"/>
      <c r="L20" s="572"/>
      <c r="M20" s="580"/>
      <c r="N20" s="583"/>
      <c r="O20" s="572"/>
      <c r="P20" s="580"/>
      <c r="Q20" s="583"/>
      <c r="R20" s="572"/>
      <c r="S20" s="580"/>
      <c r="T20" s="583"/>
      <c r="U20" s="572"/>
      <c r="V20" s="573"/>
      <c r="W20" s="580"/>
      <c r="X20" s="583"/>
      <c r="Y20" s="572"/>
      <c r="Z20" s="580"/>
      <c r="AA20" s="583"/>
      <c r="AB20" s="583"/>
      <c r="AC20" s="583"/>
      <c r="AD20" s="583"/>
      <c r="AE20" s="583"/>
      <c r="AF20" s="572"/>
      <c r="AG20" s="580"/>
      <c r="AH20" s="583"/>
      <c r="AI20" s="572"/>
      <c r="AJ20" s="580"/>
      <c r="AK20" s="583"/>
      <c r="AL20" s="574"/>
      <c r="AM20" s="580"/>
      <c r="AN20" s="583"/>
      <c r="AO20" s="574"/>
      <c r="AP20" s="580"/>
      <c r="AQ20" s="583"/>
      <c r="AR20" s="574"/>
      <c r="AS20" s="580"/>
      <c r="AT20" s="583"/>
      <c r="AU20" s="574"/>
      <c r="AV20" s="580"/>
      <c r="AW20" s="583"/>
      <c r="AX20" s="574"/>
      <c r="AY20" s="1454"/>
      <c r="AZ20" s="1454"/>
      <c r="BA20" s="596"/>
      <c r="BB20" s="566"/>
      <c r="BC20" s="575"/>
      <c r="BD20" s="576"/>
      <c r="BE20" s="575"/>
      <c r="BF20" s="569"/>
    </row>
    <row r="21" spans="1:58" ht="15">
      <c r="A21" s="611" t="s">
        <v>126</v>
      </c>
      <c r="B21" s="674"/>
      <c r="C21" s="679"/>
      <c r="D21" s="676"/>
      <c r="E21" s="677"/>
      <c r="F21" s="677"/>
      <c r="G21" s="678"/>
      <c r="H21" s="571" t="e">
        <f>D21/B21</f>
        <v>#DIV/0!</v>
      </c>
      <c r="I21" s="676"/>
      <c r="J21" s="681"/>
      <c r="K21" s="681"/>
      <c r="L21" s="572">
        <f>I21*J21*K21</f>
        <v>0</v>
      </c>
      <c r="M21" s="676"/>
      <c r="N21" s="681"/>
      <c r="O21" s="572">
        <f>M21*N21</f>
        <v>0</v>
      </c>
      <c r="P21" s="676"/>
      <c r="Q21" s="681"/>
      <c r="R21" s="572">
        <f>P21*Q21</f>
        <v>0</v>
      </c>
      <c r="S21" s="676"/>
      <c r="T21" s="681"/>
      <c r="U21" s="572">
        <f>S21*T21</f>
        <v>0</v>
      </c>
      <c r="V21" s="573">
        <f>SUM(L21,O21,R21,U21)</f>
        <v>0</v>
      </c>
      <c r="W21" s="676"/>
      <c r="X21" s="681"/>
      <c r="Y21" s="572">
        <f>W21*X21</f>
        <v>0</v>
      </c>
      <c r="Z21" s="676"/>
      <c r="AA21" s="681"/>
      <c r="AB21" s="681"/>
      <c r="AC21" s="681"/>
      <c r="AD21" s="681"/>
      <c r="AE21" s="681"/>
      <c r="AF21" s="572">
        <f>(+Z21*AC21)+(AA21*AD21)+(AB21*AE21)</f>
        <v>0</v>
      </c>
      <c r="AG21" s="676"/>
      <c r="AH21" s="681"/>
      <c r="AI21" s="572">
        <f>AG21*AH21</f>
        <v>0</v>
      </c>
      <c r="AJ21" s="676"/>
      <c r="AK21" s="681"/>
      <c r="AL21" s="574">
        <f>AJ21*AK21</f>
        <v>0</v>
      </c>
      <c r="AM21" s="676"/>
      <c r="AN21" s="681"/>
      <c r="AO21" s="574">
        <f>AM21*AN21</f>
        <v>0</v>
      </c>
      <c r="AP21" s="676"/>
      <c r="AQ21" s="681"/>
      <c r="AR21" s="574">
        <f>AP21*AQ21</f>
        <v>0</v>
      </c>
      <c r="AS21" s="676"/>
      <c r="AT21" s="681"/>
      <c r="AU21" s="574">
        <f>AS21*AT21</f>
        <v>0</v>
      </c>
      <c r="AV21" s="676"/>
      <c r="AW21" s="681"/>
      <c r="AX21" s="574">
        <f>AV21*AW21</f>
        <v>0</v>
      </c>
      <c r="AY21" s="1456"/>
      <c r="AZ21" s="1456"/>
      <c r="BA21" s="596"/>
      <c r="BB21" s="612"/>
      <c r="BC21" s="575">
        <f>SUM(V21,Y21,AF21,AI21,AL21,AO21,AU21,AX21,AR21)</f>
        <v>0</v>
      </c>
      <c r="BD21" s="576"/>
      <c r="BE21" s="575"/>
      <c r="BF21" s="569"/>
    </row>
    <row r="22" spans="1:58" ht="15">
      <c r="A22" s="570"/>
      <c r="B22" s="587"/>
      <c r="C22" s="613"/>
      <c r="D22" s="614"/>
      <c r="E22" s="615"/>
      <c r="F22" s="586"/>
      <c r="G22" s="616"/>
      <c r="H22" s="587"/>
      <c r="I22" s="617"/>
      <c r="J22" s="618"/>
      <c r="K22" s="619"/>
      <c r="L22" s="574"/>
      <c r="M22" s="617"/>
      <c r="N22" s="618"/>
      <c r="O22" s="574"/>
      <c r="P22" s="617"/>
      <c r="Q22" s="618"/>
      <c r="R22" s="574"/>
      <c r="S22" s="617"/>
      <c r="T22" s="618"/>
      <c r="U22" s="574"/>
      <c r="V22" s="575"/>
      <c r="W22" s="617"/>
      <c r="X22" s="618"/>
      <c r="Y22" s="574"/>
      <c r="Z22" s="620"/>
      <c r="AA22" s="621"/>
      <c r="AB22" s="621"/>
      <c r="AC22" s="622"/>
      <c r="AD22" s="622"/>
      <c r="AE22" s="622"/>
      <c r="AF22" s="574"/>
      <c r="AG22" s="617"/>
      <c r="AH22" s="618"/>
      <c r="AI22" s="594"/>
      <c r="AJ22" s="617"/>
      <c r="AK22" s="618"/>
      <c r="AL22" s="574"/>
      <c r="AM22" s="617"/>
      <c r="AN22" s="618"/>
      <c r="AO22" s="574"/>
      <c r="AP22" s="617"/>
      <c r="AQ22" s="618"/>
      <c r="AR22" s="574"/>
      <c r="AS22" s="617"/>
      <c r="AT22" s="618"/>
      <c r="AU22" s="574"/>
      <c r="AV22" s="620"/>
      <c r="AW22" s="618"/>
      <c r="AX22" s="574"/>
      <c r="AY22" s="569"/>
      <c r="AZ22" s="1455"/>
      <c r="BA22" s="596"/>
      <c r="BB22" s="536"/>
      <c r="BC22" s="595"/>
      <c r="BD22" s="575"/>
      <c r="BE22" s="575"/>
      <c r="BF22" s="596"/>
    </row>
    <row r="23" spans="1:58" ht="15.75" thickBot="1">
      <c r="A23" s="550" t="s">
        <v>197</v>
      </c>
      <c r="B23" s="597">
        <f>SUM(B19,B21)</f>
        <v>0</v>
      </c>
      <c r="C23" s="598">
        <f aca="true" t="shared" si="1" ref="C23:AX23">SUM(C19,C21)</f>
        <v>0</v>
      </c>
      <c r="D23" s="599">
        <f t="shared" si="1"/>
        <v>0</v>
      </c>
      <c r="E23" s="600">
        <f t="shared" si="1"/>
        <v>0</v>
      </c>
      <c r="F23" s="601">
        <f t="shared" si="1"/>
        <v>0</v>
      </c>
      <c r="G23" s="598">
        <f t="shared" si="1"/>
        <v>0</v>
      </c>
      <c r="H23" s="602" t="e">
        <f t="shared" si="1"/>
        <v>#DIV/0!</v>
      </c>
      <c r="I23" s="603">
        <f t="shared" si="1"/>
        <v>0</v>
      </c>
      <c r="J23" s="600">
        <f t="shared" si="1"/>
        <v>0</v>
      </c>
      <c r="K23" s="600">
        <f t="shared" si="1"/>
        <v>0</v>
      </c>
      <c r="L23" s="598">
        <f t="shared" si="1"/>
        <v>0</v>
      </c>
      <c r="M23" s="603">
        <f t="shared" si="1"/>
        <v>0</v>
      </c>
      <c r="N23" s="600">
        <f t="shared" si="1"/>
        <v>0</v>
      </c>
      <c r="O23" s="598">
        <f t="shared" si="1"/>
        <v>0</v>
      </c>
      <c r="P23" s="603">
        <f t="shared" si="1"/>
        <v>0</v>
      </c>
      <c r="Q23" s="600">
        <f t="shared" si="1"/>
        <v>0</v>
      </c>
      <c r="R23" s="598">
        <f t="shared" si="1"/>
        <v>0</v>
      </c>
      <c r="S23" s="603">
        <f t="shared" si="1"/>
        <v>0</v>
      </c>
      <c r="T23" s="600">
        <f t="shared" si="1"/>
        <v>0</v>
      </c>
      <c r="U23" s="598">
        <f t="shared" si="1"/>
        <v>0</v>
      </c>
      <c r="V23" s="597">
        <f t="shared" si="1"/>
        <v>0</v>
      </c>
      <c r="W23" s="603">
        <f t="shared" si="1"/>
        <v>0</v>
      </c>
      <c r="X23" s="600">
        <f t="shared" si="1"/>
        <v>0</v>
      </c>
      <c r="Y23" s="598">
        <f t="shared" si="1"/>
        <v>0</v>
      </c>
      <c r="Z23" s="603">
        <f t="shared" si="1"/>
        <v>0</v>
      </c>
      <c r="AA23" s="600">
        <f t="shared" si="1"/>
        <v>0</v>
      </c>
      <c r="AB23" s="600">
        <f t="shared" si="1"/>
        <v>0</v>
      </c>
      <c r="AC23" s="600">
        <f t="shared" si="1"/>
        <v>0</v>
      </c>
      <c r="AD23" s="600">
        <f t="shared" si="1"/>
        <v>0</v>
      </c>
      <c r="AE23" s="600">
        <f t="shared" si="1"/>
        <v>0</v>
      </c>
      <c r="AF23" s="598">
        <f t="shared" si="1"/>
        <v>0</v>
      </c>
      <c r="AG23" s="603">
        <f t="shared" si="1"/>
        <v>0</v>
      </c>
      <c r="AH23" s="600">
        <f t="shared" si="1"/>
        <v>0</v>
      </c>
      <c r="AI23" s="598">
        <f t="shared" si="1"/>
        <v>0</v>
      </c>
      <c r="AJ23" s="604">
        <f t="shared" si="1"/>
        <v>0</v>
      </c>
      <c r="AK23" s="605">
        <f t="shared" si="1"/>
        <v>0</v>
      </c>
      <c r="AL23" s="606">
        <f t="shared" si="1"/>
        <v>0</v>
      </c>
      <c r="AM23" s="604">
        <f t="shared" si="1"/>
        <v>0</v>
      </c>
      <c r="AN23" s="605">
        <f t="shared" si="1"/>
        <v>0</v>
      </c>
      <c r="AO23" s="606">
        <f t="shared" si="1"/>
        <v>0</v>
      </c>
      <c r="AP23" s="604">
        <f>SUM(AP19,AP21)</f>
        <v>0</v>
      </c>
      <c r="AQ23" s="605">
        <f>SUM(AQ19,AQ21)</f>
        <v>0</v>
      </c>
      <c r="AR23" s="606">
        <f>SUM(AR19,AR21)</f>
        <v>0</v>
      </c>
      <c r="AS23" s="604">
        <f t="shared" si="1"/>
        <v>0</v>
      </c>
      <c r="AT23" s="605">
        <f t="shared" si="1"/>
        <v>0</v>
      </c>
      <c r="AU23" s="606">
        <f t="shared" si="1"/>
        <v>0</v>
      </c>
      <c r="AV23" s="604">
        <f t="shared" si="1"/>
        <v>0</v>
      </c>
      <c r="AW23" s="605">
        <f t="shared" si="1"/>
        <v>0</v>
      </c>
      <c r="AX23" s="606">
        <f t="shared" si="1"/>
        <v>0</v>
      </c>
      <c r="AY23" s="656"/>
      <c r="AZ23" s="656"/>
      <c r="BA23" s="656"/>
      <c r="BB23" s="607"/>
      <c r="BC23" s="608">
        <f>SUM(BC19,BC21)</f>
        <v>0</v>
      </c>
      <c r="BD23" s="684"/>
      <c r="BE23" s="608">
        <f>BC23-BD23</f>
        <v>0</v>
      </c>
      <c r="BF23" s="609"/>
    </row>
    <row r="24" spans="1:58" ht="15">
      <c r="A24" s="610" t="s">
        <v>196</v>
      </c>
      <c r="B24" s="556"/>
      <c r="C24" s="557"/>
      <c r="D24" s="558"/>
      <c r="E24" s="559"/>
      <c r="F24" s="559"/>
      <c r="G24" s="560"/>
      <c r="H24" s="561"/>
      <c r="I24" s="558"/>
      <c r="J24" s="562"/>
      <c r="K24" s="562"/>
      <c r="L24" s="563"/>
      <c r="M24" s="558"/>
      <c r="N24" s="562"/>
      <c r="O24" s="563"/>
      <c r="P24" s="558"/>
      <c r="Q24" s="562"/>
      <c r="R24" s="563"/>
      <c r="S24" s="558"/>
      <c r="T24" s="562"/>
      <c r="U24" s="563"/>
      <c r="V24" s="564"/>
      <c r="W24" s="558"/>
      <c r="X24" s="562"/>
      <c r="Y24" s="563"/>
      <c r="Z24" s="558"/>
      <c r="AA24" s="562"/>
      <c r="AB24" s="562"/>
      <c r="AC24" s="562"/>
      <c r="AD24" s="562"/>
      <c r="AE24" s="562"/>
      <c r="AF24" s="563"/>
      <c r="AG24" s="558"/>
      <c r="AH24" s="562"/>
      <c r="AI24" s="563"/>
      <c r="AJ24" s="558"/>
      <c r="AK24" s="562"/>
      <c r="AL24" s="565"/>
      <c r="AM24" s="558"/>
      <c r="AN24" s="562"/>
      <c r="AO24" s="565"/>
      <c r="AP24" s="558"/>
      <c r="AQ24" s="562"/>
      <c r="AR24" s="565"/>
      <c r="AS24" s="558"/>
      <c r="AT24" s="562"/>
      <c r="AU24" s="565"/>
      <c r="AV24" s="558"/>
      <c r="AW24" s="562"/>
      <c r="AX24" s="565"/>
      <c r="AY24" s="1454"/>
      <c r="AZ24" s="1454"/>
      <c r="BA24" s="596"/>
      <c r="BB24" s="566"/>
      <c r="BC24" s="567"/>
      <c r="BD24" s="568"/>
      <c r="BE24" s="567"/>
      <c r="BF24" s="569"/>
    </row>
    <row r="25" spans="1:58" ht="15">
      <c r="A25" s="611" t="s">
        <v>213</v>
      </c>
      <c r="B25" s="674"/>
      <c r="C25" s="679"/>
      <c r="D25" s="676"/>
      <c r="E25" s="677"/>
      <c r="F25" s="677"/>
      <c r="G25" s="678"/>
      <c r="H25" s="571" t="e">
        <f>D25/B25</f>
        <v>#DIV/0!</v>
      </c>
      <c r="I25" s="676"/>
      <c r="J25" s="681"/>
      <c r="K25" s="681"/>
      <c r="L25" s="572">
        <f>I25*J25*K25</f>
        <v>0</v>
      </c>
      <c r="M25" s="676"/>
      <c r="N25" s="681"/>
      <c r="O25" s="572">
        <f>M25*N25</f>
        <v>0</v>
      </c>
      <c r="P25" s="676"/>
      <c r="Q25" s="681"/>
      <c r="R25" s="572">
        <f>P25*Q25</f>
        <v>0</v>
      </c>
      <c r="S25" s="676"/>
      <c r="T25" s="681"/>
      <c r="U25" s="572">
        <f>S25*T25</f>
        <v>0</v>
      </c>
      <c r="V25" s="573">
        <f>SUM(L25,O25,R25,U25)</f>
        <v>0</v>
      </c>
      <c r="W25" s="676"/>
      <c r="X25" s="681"/>
      <c r="Y25" s="572">
        <f>W25*X25</f>
        <v>0</v>
      </c>
      <c r="Z25" s="676"/>
      <c r="AA25" s="681"/>
      <c r="AB25" s="681"/>
      <c r="AC25" s="681"/>
      <c r="AD25" s="681"/>
      <c r="AE25" s="681"/>
      <c r="AF25" s="572">
        <f>(+Z25*AC25)+(AA25*AD25)+(AB25*AE25)</f>
        <v>0</v>
      </c>
      <c r="AG25" s="676"/>
      <c r="AH25" s="681"/>
      <c r="AI25" s="572">
        <f>AG25*AH25</f>
        <v>0</v>
      </c>
      <c r="AJ25" s="676"/>
      <c r="AK25" s="681"/>
      <c r="AL25" s="574">
        <f>AJ25*AK25</f>
        <v>0</v>
      </c>
      <c r="AM25" s="676"/>
      <c r="AN25" s="681"/>
      <c r="AO25" s="574">
        <f>AM25*AN25</f>
        <v>0</v>
      </c>
      <c r="AP25" s="676"/>
      <c r="AQ25" s="681"/>
      <c r="AR25" s="574">
        <f>AP25*AQ25</f>
        <v>0</v>
      </c>
      <c r="AS25" s="676"/>
      <c r="AT25" s="681"/>
      <c r="AU25" s="574">
        <f>AS25*AT25</f>
        <v>0</v>
      </c>
      <c r="AV25" s="676"/>
      <c r="AW25" s="681"/>
      <c r="AX25" s="574">
        <f>AV25*AW25</f>
        <v>0</v>
      </c>
      <c r="AY25" s="1456"/>
      <c r="AZ25" s="1456"/>
      <c r="BA25" s="596"/>
      <c r="BB25" s="612"/>
      <c r="BC25" s="575">
        <f>SUM(V25,Y25,AF25,AI25,AL25,AO25,AU25,AX25,AR25)</f>
        <v>0</v>
      </c>
      <c r="BD25" s="576"/>
      <c r="BE25" s="575"/>
      <c r="BF25" s="569"/>
    </row>
    <row r="26" spans="1:58" ht="15">
      <c r="A26" s="611"/>
      <c r="B26" s="578"/>
      <c r="C26" s="579"/>
      <c r="D26" s="580"/>
      <c r="E26" s="581"/>
      <c r="F26" s="581"/>
      <c r="G26" s="582"/>
      <c r="H26" s="571"/>
      <c r="I26" s="580"/>
      <c r="J26" s="583"/>
      <c r="K26" s="583"/>
      <c r="L26" s="572"/>
      <c r="M26" s="580"/>
      <c r="N26" s="583"/>
      <c r="O26" s="572"/>
      <c r="P26" s="580"/>
      <c r="Q26" s="583"/>
      <c r="R26" s="572"/>
      <c r="S26" s="580"/>
      <c r="T26" s="583"/>
      <c r="U26" s="572"/>
      <c r="V26" s="573"/>
      <c r="W26" s="580"/>
      <c r="X26" s="583"/>
      <c r="Y26" s="572"/>
      <c r="Z26" s="580"/>
      <c r="AA26" s="583"/>
      <c r="AB26" s="583"/>
      <c r="AC26" s="583"/>
      <c r="AD26" s="583"/>
      <c r="AE26" s="583"/>
      <c r="AF26" s="572"/>
      <c r="AG26" s="580"/>
      <c r="AH26" s="583"/>
      <c r="AI26" s="572"/>
      <c r="AJ26" s="580"/>
      <c r="AK26" s="583"/>
      <c r="AL26" s="574"/>
      <c r="AM26" s="580"/>
      <c r="AN26" s="583"/>
      <c r="AO26" s="574"/>
      <c r="AP26" s="580"/>
      <c r="AQ26" s="583"/>
      <c r="AR26" s="574"/>
      <c r="AS26" s="580"/>
      <c r="AT26" s="583"/>
      <c r="AU26" s="574"/>
      <c r="AV26" s="580"/>
      <c r="AW26" s="583"/>
      <c r="AX26" s="574"/>
      <c r="AY26" s="1454"/>
      <c r="AZ26" s="1454"/>
      <c r="BA26" s="596"/>
      <c r="BB26" s="566"/>
      <c r="BC26" s="575"/>
      <c r="BD26" s="576"/>
      <c r="BE26" s="575"/>
      <c r="BF26" s="569"/>
    </row>
    <row r="27" spans="1:58" ht="15">
      <c r="A27" s="611" t="s">
        <v>126</v>
      </c>
      <c r="B27" s="674"/>
      <c r="C27" s="679"/>
      <c r="D27" s="676"/>
      <c r="E27" s="677"/>
      <c r="F27" s="677"/>
      <c r="G27" s="678"/>
      <c r="H27" s="571" t="e">
        <f>D27/B27</f>
        <v>#DIV/0!</v>
      </c>
      <c r="I27" s="676"/>
      <c r="J27" s="681"/>
      <c r="K27" s="681"/>
      <c r="L27" s="572">
        <f>I27*J27*K27</f>
        <v>0</v>
      </c>
      <c r="M27" s="676"/>
      <c r="N27" s="681"/>
      <c r="O27" s="572">
        <f>M27*N27</f>
        <v>0</v>
      </c>
      <c r="P27" s="676"/>
      <c r="Q27" s="681"/>
      <c r="R27" s="572">
        <f>P27*Q27</f>
        <v>0</v>
      </c>
      <c r="S27" s="676"/>
      <c r="T27" s="681"/>
      <c r="U27" s="572">
        <f>S27*T27</f>
        <v>0</v>
      </c>
      <c r="V27" s="573">
        <f>SUM(L27,O27,R27,U27)</f>
        <v>0</v>
      </c>
      <c r="W27" s="676"/>
      <c r="X27" s="681"/>
      <c r="Y27" s="572">
        <f>W27*X27</f>
        <v>0</v>
      </c>
      <c r="Z27" s="676"/>
      <c r="AA27" s="681"/>
      <c r="AB27" s="681"/>
      <c r="AC27" s="681"/>
      <c r="AD27" s="681"/>
      <c r="AE27" s="681"/>
      <c r="AF27" s="572">
        <f>(+Z27*AC27)+(AA27*AD27)+(AB27*AE27)</f>
        <v>0</v>
      </c>
      <c r="AG27" s="676"/>
      <c r="AH27" s="681"/>
      <c r="AI27" s="572">
        <f>AG27*AH27</f>
        <v>0</v>
      </c>
      <c r="AJ27" s="676"/>
      <c r="AK27" s="681"/>
      <c r="AL27" s="574">
        <f>AJ27*AK27</f>
        <v>0</v>
      </c>
      <c r="AM27" s="676"/>
      <c r="AN27" s="681"/>
      <c r="AO27" s="574">
        <f>AM27*AN27</f>
        <v>0</v>
      </c>
      <c r="AP27" s="676"/>
      <c r="AQ27" s="681"/>
      <c r="AR27" s="574">
        <f>AP27*AQ27</f>
        <v>0</v>
      </c>
      <c r="AS27" s="676"/>
      <c r="AT27" s="681"/>
      <c r="AU27" s="574">
        <f>AS27*AT27</f>
        <v>0</v>
      </c>
      <c r="AV27" s="676"/>
      <c r="AW27" s="681"/>
      <c r="AX27" s="574">
        <f>AV27*AW27</f>
        <v>0</v>
      </c>
      <c r="AY27" s="1456"/>
      <c r="AZ27" s="1456"/>
      <c r="BA27" s="596"/>
      <c r="BB27" s="612"/>
      <c r="BC27" s="575">
        <f>SUM(V27,Y27,AF27,AI27,AL27,AO27,AU27,AX27,AR27)</f>
        <v>0</v>
      </c>
      <c r="BD27" s="576"/>
      <c r="BE27" s="575"/>
      <c r="BF27" s="569"/>
    </row>
    <row r="28" spans="1:58" ht="15">
      <c r="A28" s="570"/>
      <c r="B28" s="587"/>
      <c r="C28" s="613"/>
      <c r="D28" s="614"/>
      <c r="E28" s="615"/>
      <c r="F28" s="586"/>
      <c r="G28" s="616"/>
      <c r="H28" s="587"/>
      <c r="I28" s="617"/>
      <c r="J28" s="618"/>
      <c r="K28" s="619"/>
      <c r="L28" s="574"/>
      <c r="M28" s="617"/>
      <c r="N28" s="618"/>
      <c r="O28" s="574"/>
      <c r="P28" s="617"/>
      <c r="Q28" s="618"/>
      <c r="R28" s="574"/>
      <c r="S28" s="617"/>
      <c r="T28" s="618"/>
      <c r="U28" s="574"/>
      <c r="V28" s="575"/>
      <c r="W28" s="617"/>
      <c r="X28" s="618"/>
      <c r="Y28" s="574"/>
      <c r="Z28" s="620"/>
      <c r="AA28" s="621"/>
      <c r="AB28" s="621"/>
      <c r="AC28" s="622"/>
      <c r="AD28" s="622"/>
      <c r="AE28" s="622"/>
      <c r="AF28" s="574"/>
      <c r="AG28" s="617"/>
      <c r="AH28" s="618"/>
      <c r="AI28" s="594"/>
      <c r="AJ28" s="617"/>
      <c r="AK28" s="618"/>
      <c r="AL28" s="574"/>
      <c r="AM28" s="617"/>
      <c r="AN28" s="618"/>
      <c r="AO28" s="574"/>
      <c r="AP28" s="617"/>
      <c r="AQ28" s="618"/>
      <c r="AR28" s="574"/>
      <c r="AS28" s="617"/>
      <c r="AT28" s="618"/>
      <c r="AU28" s="574"/>
      <c r="AV28" s="620"/>
      <c r="AW28" s="618"/>
      <c r="AX28" s="574"/>
      <c r="AY28" s="569"/>
      <c r="AZ28" s="1455"/>
      <c r="BA28" s="596"/>
      <c r="BB28" s="536"/>
      <c r="BC28" s="595"/>
      <c r="BD28" s="575"/>
      <c r="BE28" s="575"/>
      <c r="BF28" s="596"/>
    </row>
    <row r="29" spans="1:58" ht="15.75" thickBot="1">
      <c r="A29" s="550" t="s">
        <v>198</v>
      </c>
      <c r="B29" s="597">
        <f>SUM(B25,B27)</f>
        <v>0</v>
      </c>
      <c r="C29" s="598">
        <f aca="true" t="shared" si="2" ref="C29:AX29">SUM(C25,C27)</f>
        <v>0</v>
      </c>
      <c r="D29" s="599">
        <f t="shared" si="2"/>
        <v>0</v>
      </c>
      <c r="E29" s="600">
        <f t="shared" si="2"/>
        <v>0</v>
      </c>
      <c r="F29" s="601">
        <f t="shared" si="2"/>
        <v>0</v>
      </c>
      <c r="G29" s="598">
        <f t="shared" si="2"/>
        <v>0</v>
      </c>
      <c r="H29" s="602" t="e">
        <f t="shared" si="2"/>
        <v>#DIV/0!</v>
      </c>
      <c r="I29" s="603">
        <f t="shared" si="2"/>
        <v>0</v>
      </c>
      <c r="J29" s="600">
        <f t="shared" si="2"/>
        <v>0</v>
      </c>
      <c r="K29" s="600">
        <f t="shared" si="2"/>
        <v>0</v>
      </c>
      <c r="L29" s="598">
        <f t="shared" si="2"/>
        <v>0</v>
      </c>
      <c r="M29" s="603">
        <f t="shared" si="2"/>
        <v>0</v>
      </c>
      <c r="N29" s="600">
        <f t="shared" si="2"/>
        <v>0</v>
      </c>
      <c r="O29" s="598">
        <f t="shared" si="2"/>
        <v>0</v>
      </c>
      <c r="P29" s="603">
        <f t="shared" si="2"/>
        <v>0</v>
      </c>
      <c r="Q29" s="600">
        <f t="shared" si="2"/>
        <v>0</v>
      </c>
      <c r="R29" s="598">
        <f t="shared" si="2"/>
        <v>0</v>
      </c>
      <c r="S29" s="603">
        <f t="shared" si="2"/>
        <v>0</v>
      </c>
      <c r="T29" s="600">
        <f t="shared" si="2"/>
        <v>0</v>
      </c>
      <c r="U29" s="598">
        <f t="shared" si="2"/>
        <v>0</v>
      </c>
      <c r="V29" s="597">
        <f t="shared" si="2"/>
        <v>0</v>
      </c>
      <c r="W29" s="603">
        <f t="shared" si="2"/>
        <v>0</v>
      </c>
      <c r="X29" s="600">
        <f t="shared" si="2"/>
        <v>0</v>
      </c>
      <c r="Y29" s="598">
        <f t="shared" si="2"/>
        <v>0</v>
      </c>
      <c r="Z29" s="603">
        <f t="shared" si="2"/>
        <v>0</v>
      </c>
      <c r="AA29" s="600">
        <f t="shared" si="2"/>
        <v>0</v>
      </c>
      <c r="AB29" s="600">
        <f t="shared" si="2"/>
        <v>0</v>
      </c>
      <c r="AC29" s="600">
        <f t="shared" si="2"/>
        <v>0</v>
      </c>
      <c r="AD29" s="600">
        <f t="shared" si="2"/>
        <v>0</v>
      </c>
      <c r="AE29" s="600">
        <f t="shared" si="2"/>
        <v>0</v>
      </c>
      <c r="AF29" s="598">
        <f t="shared" si="2"/>
        <v>0</v>
      </c>
      <c r="AG29" s="603">
        <f t="shared" si="2"/>
        <v>0</v>
      </c>
      <c r="AH29" s="600">
        <f t="shared" si="2"/>
        <v>0</v>
      </c>
      <c r="AI29" s="598">
        <f t="shared" si="2"/>
        <v>0</v>
      </c>
      <c r="AJ29" s="604">
        <f t="shared" si="2"/>
        <v>0</v>
      </c>
      <c r="AK29" s="605">
        <f t="shared" si="2"/>
        <v>0</v>
      </c>
      <c r="AL29" s="606">
        <f t="shared" si="2"/>
        <v>0</v>
      </c>
      <c r="AM29" s="604">
        <f t="shared" si="2"/>
        <v>0</v>
      </c>
      <c r="AN29" s="605">
        <f t="shared" si="2"/>
        <v>0</v>
      </c>
      <c r="AO29" s="606">
        <f t="shared" si="2"/>
        <v>0</v>
      </c>
      <c r="AP29" s="604">
        <f>SUM(AP25,AP27)</f>
        <v>0</v>
      </c>
      <c r="AQ29" s="605">
        <f>SUM(AQ25,AQ27)</f>
        <v>0</v>
      </c>
      <c r="AR29" s="606">
        <f>SUM(AR25,AR27)</f>
        <v>0</v>
      </c>
      <c r="AS29" s="604">
        <f t="shared" si="2"/>
        <v>0</v>
      </c>
      <c r="AT29" s="605">
        <f t="shared" si="2"/>
        <v>0</v>
      </c>
      <c r="AU29" s="606">
        <f t="shared" si="2"/>
        <v>0</v>
      </c>
      <c r="AV29" s="604">
        <f t="shared" si="2"/>
        <v>0</v>
      </c>
      <c r="AW29" s="605">
        <f t="shared" si="2"/>
        <v>0</v>
      </c>
      <c r="AX29" s="606">
        <f t="shared" si="2"/>
        <v>0</v>
      </c>
      <c r="AY29" s="656"/>
      <c r="AZ29" s="656"/>
      <c r="BA29" s="656"/>
      <c r="BB29" s="607"/>
      <c r="BC29" s="608">
        <f>SUM(BC25,BC27)</f>
        <v>0</v>
      </c>
      <c r="BD29" s="684"/>
      <c r="BE29" s="608">
        <f>BC29-BD29</f>
        <v>0</v>
      </c>
      <c r="BF29" s="609"/>
    </row>
    <row r="30" spans="1:58" ht="15">
      <c r="A30" s="610" t="s">
        <v>85</v>
      </c>
      <c r="B30" s="556"/>
      <c r="C30" s="557"/>
      <c r="D30" s="558"/>
      <c r="E30" s="559"/>
      <c r="F30" s="559"/>
      <c r="G30" s="560"/>
      <c r="H30" s="561"/>
      <c r="I30" s="558"/>
      <c r="J30" s="562"/>
      <c r="K30" s="562"/>
      <c r="L30" s="563"/>
      <c r="M30" s="558"/>
      <c r="N30" s="562"/>
      <c r="O30" s="563"/>
      <c r="P30" s="558"/>
      <c r="Q30" s="562"/>
      <c r="R30" s="563"/>
      <c r="S30" s="558"/>
      <c r="T30" s="562"/>
      <c r="U30" s="563"/>
      <c r="V30" s="564"/>
      <c r="W30" s="558"/>
      <c r="X30" s="562"/>
      <c r="Y30" s="563"/>
      <c r="Z30" s="558"/>
      <c r="AA30" s="562"/>
      <c r="AB30" s="562"/>
      <c r="AC30" s="562"/>
      <c r="AD30" s="562"/>
      <c r="AE30" s="562"/>
      <c r="AF30" s="563"/>
      <c r="AG30" s="558"/>
      <c r="AH30" s="562"/>
      <c r="AI30" s="563"/>
      <c r="AJ30" s="558"/>
      <c r="AK30" s="562"/>
      <c r="AL30" s="565"/>
      <c r="AM30" s="558"/>
      <c r="AN30" s="562"/>
      <c r="AO30" s="565"/>
      <c r="AP30" s="558"/>
      <c r="AQ30" s="562"/>
      <c r="AR30" s="565"/>
      <c r="AS30" s="558"/>
      <c r="AT30" s="562"/>
      <c r="AU30" s="565"/>
      <c r="AV30" s="558"/>
      <c r="AW30" s="562"/>
      <c r="AX30" s="565"/>
      <c r="AY30" s="1454"/>
      <c r="AZ30" s="1454"/>
      <c r="BA30" s="596"/>
      <c r="BB30" s="536"/>
      <c r="BC30" s="567"/>
      <c r="BD30" s="568"/>
      <c r="BE30" s="567"/>
      <c r="BF30" s="569"/>
    </row>
    <row r="31" spans="1:58" ht="15">
      <c r="A31" s="611" t="s">
        <v>213</v>
      </c>
      <c r="B31" s="674"/>
      <c r="C31" s="679"/>
      <c r="D31" s="676"/>
      <c r="E31" s="677"/>
      <c r="F31" s="677"/>
      <c r="G31" s="678"/>
      <c r="H31" s="571" t="e">
        <f>D31/B31</f>
        <v>#DIV/0!</v>
      </c>
      <c r="I31" s="676"/>
      <c r="J31" s="681"/>
      <c r="K31" s="681"/>
      <c r="L31" s="572">
        <f>I31*J31*K31</f>
        <v>0</v>
      </c>
      <c r="M31" s="676"/>
      <c r="N31" s="681"/>
      <c r="O31" s="572">
        <f>M31*N31</f>
        <v>0</v>
      </c>
      <c r="P31" s="676"/>
      <c r="Q31" s="681"/>
      <c r="R31" s="572">
        <f>P31*Q31</f>
        <v>0</v>
      </c>
      <c r="S31" s="676"/>
      <c r="T31" s="681"/>
      <c r="U31" s="572">
        <f>S31*T31</f>
        <v>0</v>
      </c>
      <c r="V31" s="573">
        <f>SUM(L31,O31,R31,U31)</f>
        <v>0</v>
      </c>
      <c r="W31" s="676"/>
      <c r="X31" s="681"/>
      <c r="Y31" s="572">
        <f>W31*X31</f>
        <v>0</v>
      </c>
      <c r="Z31" s="676"/>
      <c r="AA31" s="681"/>
      <c r="AB31" s="681"/>
      <c r="AC31" s="681"/>
      <c r="AD31" s="681"/>
      <c r="AE31" s="681"/>
      <c r="AF31" s="572">
        <f>(+Z31*AC31)+(AA31*AD31)+(AB31*AE31)</f>
        <v>0</v>
      </c>
      <c r="AG31" s="676"/>
      <c r="AH31" s="681"/>
      <c r="AI31" s="572">
        <f>AG31*AH31</f>
        <v>0</v>
      </c>
      <c r="AJ31" s="676"/>
      <c r="AK31" s="681"/>
      <c r="AL31" s="574">
        <f>AJ31*AK31</f>
        <v>0</v>
      </c>
      <c r="AM31" s="676"/>
      <c r="AN31" s="681"/>
      <c r="AO31" s="574">
        <f>AM31*AN31</f>
        <v>0</v>
      </c>
      <c r="AP31" s="676"/>
      <c r="AQ31" s="681"/>
      <c r="AR31" s="574">
        <f>AP31*AQ31</f>
        <v>0</v>
      </c>
      <c r="AS31" s="676"/>
      <c r="AT31" s="681"/>
      <c r="AU31" s="574">
        <f>AS31*AT31</f>
        <v>0</v>
      </c>
      <c r="AV31" s="676"/>
      <c r="AW31" s="681"/>
      <c r="AX31" s="574">
        <f>AV31*AW31</f>
        <v>0</v>
      </c>
      <c r="AY31" s="1456"/>
      <c r="AZ31" s="1456"/>
      <c r="BA31" s="596"/>
      <c r="BB31" s="612"/>
      <c r="BC31" s="575">
        <f>SUM(V31,Y31,AF31,AI31,AL31,AO31,AU31,AX31,AR31)</f>
        <v>0</v>
      </c>
      <c r="BD31" s="576"/>
      <c r="BE31" s="575"/>
      <c r="BF31" s="569"/>
    </row>
    <row r="32" spans="1:58" ht="15">
      <c r="A32" s="611"/>
      <c r="B32" s="578"/>
      <c r="C32" s="579"/>
      <c r="D32" s="580"/>
      <c r="E32" s="581"/>
      <c r="F32" s="581"/>
      <c r="G32" s="582"/>
      <c r="H32" s="571"/>
      <c r="I32" s="580"/>
      <c r="J32" s="583"/>
      <c r="K32" s="583"/>
      <c r="L32" s="572"/>
      <c r="M32" s="580"/>
      <c r="N32" s="583"/>
      <c r="O32" s="572"/>
      <c r="P32" s="580"/>
      <c r="Q32" s="583"/>
      <c r="R32" s="572"/>
      <c r="S32" s="580"/>
      <c r="T32" s="583"/>
      <c r="U32" s="572"/>
      <c r="V32" s="573"/>
      <c r="W32" s="580"/>
      <c r="X32" s="583"/>
      <c r="Y32" s="572"/>
      <c r="Z32" s="580"/>
      <c r="AA32" s="583"/>
      <c r="AB32" s="583"/>
      <c r="AC32" s="583"/>
      <c r="AD32" s="583"/>
      <c r="AE32" s="583"/>
      <c r="AF32" s="572"/>
      <c r="AG32" s="580"/>
      <c r="AH32" s="583"/>
      <c r="AI32" s="572"/>
      <c r="AJ32" s="580"/>
      <c r="AK32" s="583"/>
      <c r="AL32" s="574"/>
      <c r="AM32" s="580"/>
      <c r="AN32" s="583"/>
      <c r="AO32" s="574"/>
      <c r="AP32" s="580"/>
      <c r="AQ32" s="583"/>
      <c r="AR32" s="574"/>
      <c r="AS32" s="580"/>
      <c r="AT32" s="583"/>
      <c r="AU32" s="574"/>
      <c r="AV32" s="580"/>
      <c r="AW32" s="583"/>
      <c r="AX32" s="574"/>
      <c r="AY32" s="1454"/>
      <c r="AZ32" s="1454"/>
      <c r="BA32" s="596"/>
      <c r="BB32" s="566"/>
      <c r="BC32" s="575"/>
      <c r="BD32" s="576"/>
      <c r="BE32" s="575"/>
      <c r="BF32" s="569"/>
    </row>
    <row r="33" spans="1:58" ht="15">
      <c r="A33" s="611" t="s">
        <v>126</v>
      </c>
      <c r="B33" s="674"/>
      <c r="C33" s="679"/>
      <c r="D33" s="676"/>
      <c r="E33" s="677"/>
      <c r="F33" s="677"/>
      <c r="G33" s="678"/>
      <c r="H33" s="571" t="e">
        <f>D33/B33</f>
        <v>#DIV/0!</v>
      </c>
      <c r="I33" s="676"/>
      <c r="J33" s="681"/>
      <c r="K33" s="681"/>
      <c r="L33" s="572">
        <f>I33*J33*K33</f>
        <v>0</v>
      </c>
      <c r="M33" s="676"/>
      <c r="N33" s="681"/>
      <c r="O33" s="572">
        <f>M33*N33</f>
        <v>0</v>
      </c>
      <c r="P33" s="676"/>
      <c r="Q33" s="681"/>
      <c r="R33" s="572">
        <f>P33*Q33</f>
        <v>0</v>
      </c>
      <c r="S33" s="676"/>
      <c r="T33" s="681"/>
      <c r="U33" s="572">
        <f>S33*T33</f>
        <v>0</v>
      </c>
      <c r="V33" s="573">
        <f>SUM(L33,O33,R33,U33)</f>
        <v>0</v>
      </c>
      <c r="W33" s="676"/>
      <c r="X33" s="681"/>
      <c r="Y33" s="572">
        <f>W33*X33</f>
        <v>0</v>
      </c>
      <c r="Z33" s="676"/>
      <c r="AA33" s="681"/>
      <c r="AB33" s="681"/>
      <c r="AC33" s="681"/>
      <c r="AD33" s="681"/>
      <c r="AE33" s="681"/>
      <c r="AF33" s="572">
        <f>(+Z33*AC33)+(AA33*AD33)+(AB33*AE33)</f>
        <v>0</v>
      </c>
      <c r="AG33" s="676"/>
      <c r="AH33" s="681"/>
      <c r="AI33" s="572">
        <f>AG33*AH33</f>
        <v>0</v>
      </c>
      <c r="AJ33" s="676"/>
      <c r="AK33" s="681"/>
      <c r="AL33" s="574">
        <f>AJ33*AK33</f>
        <v>0</v>
      </c>
      <c r="AM33" s="676"/>
      <c r="AN33" s="681"/>
      <c r="AO33" s="574">
        <f>AM33*AN33</f>
        <v>0</v>
      </c>
      <c r="AP33" s="676"/>
      <c r="AQ33" s="681"/>
      <c r="AR33" s="574">
        <f>AP33*AQ33</f>
        <v>0</v>
      </c>
      <c r="AS33" s="676"/>
      <c r="AT33" s="681"/>
      <c r="AU33" s="574">
        <f>AS33*AT33</f>
        <v>0</v>
      </c>
      <c r="AV33" s="676"/>
      <c r="AW33" s="681"/>
      <c r="AX33" s="574">
        <f>AV33*AW33</f>
        <v>0</v>
      </c>
      <c r="AY33" s="1456"/>
      <c r="AZ33" s="1456"/>
      <c r="BA33" s="596"/>
      <c r="BB33" s="612"/>
      <c r="BC33" s="575">
        <f>SUM(V33,Y33,AF33,AI33,AL33,AO33,AU33,AX33,AR33)</f>
        <v>0</v>
      </c>
      <c r="BD33" s="576"/>
      <c r="BE33" s="575"/>
      <c r="BF33" s="569"/>
    </row>
    <row r="34" spans="1:58" ht="15">
      <c r="A34" s="570"/>
      <c r="B34" s="587"/>
      <c r="C34" s="613"/>
      <c r="D34" s="614"/>
      <c r="E34" s="615"/>
      <c r="F34" s="586"/>
      <c r="G34" s="616"/>
      <c r="H34" s="587"/>
      <c r="I34" s="617"/>
      <c r="J34" s="618"/>
      <c r="K34" s="619"/>
      <c r="L34" s="574"/>
      <c r="M34" s="617"/>
      <c r="N34" s="618"/>
      <c r="O34" s="574"/>
      <c r="P34" s="617"/>
      <c r="Q34" s="618"/>
      <c r="R34" s="574"/>
      <c r="S34" s="617"/>
      <c r="T34" s="618"/>
      <c r="U34" s="574"/>
      <c r="V34" s="575"/>
      <c r="W34" s="617"/>
      <c r="X34" s="618"/>
      <c r="Y34" s="574"/>
      <c r="Z34" s="620"/>
      <c r="AA34" s="621"/>
      <c r="AB34" s="621"/>
      <c r="AC34" s="622"/>
      <c r="AD34" s="622"/>
      <c r="AE34" s="622"/>
      <c r="AF34" s="574"/>
      <c r="AG34" s="617"/>
      <c r="AH34" s="618"/>
      <c r="AI34" s="594"/>
      <c r="AJ34" s="617"/>
      <c r="AK34" s="618"/>
      <c r="AL34" s="574"/>
      <c r="AM34" s="617"/>
      <c r="AN34" s="618"/>
      <c r="AO34" s="574"/>
      <c r="AP34" s="617"/>
      <c r="AQ34" s="618"/>
      <c r="AR34" s="574"/>
      <c r="AS34" s="617"/>
      <c r="AT34" s="618"/>
      <c r="AU34" s="574"/>
      <c r="AV34" s="620"/>
      <c r="AW34" s="618"/>
      <c r="AX34" s="574"/>
      <c r="AY34" s="569"/>
      <c r="AZ34" s="1455"/>
      <c r="BA34" s="596"/>
      <c r="BB34" s="536"/>
      <c r="BC34" s="595"/>
      <c r="BD34" s="575"/>
      <c r="BE34" s="575"/>
      <c r="BF34" s="596"/>
    </row>
    <row r="35" spans="1:58" ht="15.75" thickBot="1">
      <c r="A35" s="550" t="s">
        <v>214</v>
      </c>
      <c r="B35" s="597">
        <f>SUM(B31,B33)</f>
        <v>0</v>
      </c>
      <c r="C35" s="598">
        <f aca="true" t="shared" si="3" ref="C35:AX35">SUM(C31,C33)</f>
        <v>0</v>
      </c>
      <c r="D35" s="599">
        <f t="shared" si="3"/>
        <v>0</v>
      </c>
      <c r="E35" s="600">
        <f t="shared" si="3"/>
        <v>0</v>
      </c>
      <c r="F35" s="601">
        <f t="shared" si="3"/>
        <v>0</v>
      </c>
      <c r="G35" s="598">
        <f t="shared" si="3"/>
        <v>0</v>
      </c>
      <c r="H35" s="602" t="e">
        <f t="shared" si="3"/>
        <v>#DIV/0!</v>
      </c>
      <c r="I35" s="603">
        <f t="shared" si="3"/>
        <v>0</v>
      </c>
      <c r="J35" s="600">
        <f t="shared" si="3"/>
        <v>0</v>
      </c>
      <c r="K35" s="600">
        <f t="shared" si="3"/>
        <v>0</v>
      </c>
      <c r="L35" s="598">
        <f t="shared" si="3"/>
        <v>0</v>
      </c>
      <c r="M35" s="603">
        <f t="shared" si="3"/>
        <v>0</v>
      </c>
      <c r="N35" s="600">
        <f t="shared" si="3"/>
        <v>0</v>
      </c>
      <c r="O35" s="598">
        <f t="shared" si="3"/>
        <v>0</v>
      </c>
      <c r="P35" s="603">
        <f t="shared" si="3"/>
        <v>0</v>
      </c>
      <c r="Q35" s="600">
        <f t="shared" si="3"/>
        <v>0</v>
      </c>
      <c r="R35" s="598">
        <f t="shared" si="3"/>
        <v>0</v>
      </c>
      <c r="S35" s="603">
        <f t="shared" si="3"/>
        <v>0</v>
      </c>
      <c r="T35" s="600">
        <f t="shared" si="3"/>
        <v>0</v>
      </c>
      <c r="U35" s="598">
        <f t="shared" si="3"/>
        <v>0</v>
      </c>
      <c r="V35" s="597">
        <f t="shared" si="3"/>
        <v>0</v>
      </c>
      <c r="W35" s="603">
        <f t="shared" si="3"/>
        <v>0</v>
      </c>
      <c r="X35" s="600">
        <f t="shared" si="3"/>
        <v>0</v>
      </c>
      <c r="Y35" s="598">
        <f t="shared" si="3"/>
        <v>0</v>
      </c>
      <c r="Z35" s="603">
        <f t="shared" si="3"/>
        <v>0</v>
      </c>
      <c r="AA35" s="600">
        <f t="shared" si="3"/>
        <v>0</v>
      </c>
      <c r="AB35" s="600">
        <f t="shared" si="3"/>
        <v>0</v>
      </c>
      <c r="AC35" s="600">
        <f t="shared" si="3"/>
        <v>0</v>
      </c>
      <c r="AD35" s="600">
        <f t="shared" si="3"/>
        <v>0</v>
      </c>
      <c r="AE35" s="600">
        <f t="shared" si="3"/>
        <v>0</v>
      </c>
      <c r="AF35" s="598">
        <f t="shared" si="3"/>
        <v>0</v>
      </c>
      <c r="AG35" s="603">
        <f t="shared" si="3"/>
        <v>0</v>
      </c>
      <c r="AH35" s="600">
        <f t="shared" si="3"/>
        <v>0</v>
      </c>
      <c r="AI35" s="598">
        <f t="shared" si="3"/>
        <v>0</v>
      </c>
      <c r="AJ35" s="604">
        <f t="shared" si="3"/>
        <v>0</v>
      </c>
      <c r="AK35" s="605">
        <f t="shared" si="3"/>
        <v>0</v>
      </c>
      <c r="AL35" s="606">
        <f t="shared" si="3"/>
        <v>0</v>
      </c>
      <c r="AM35" s="604">
        <f t="shared" si="3"/>
        <v>0</v>
      </c>
      <c r="AN35" s="605">
        <f t="shared" si="3"/>
        <v>0</v>
      </c>
      <c r="AO35" s="606">
        <f t="shared" si="3"/>
        <v>0</v>
      </c>
      <c r="AP35" s="604">
        <f>SUM(AP31,AP33)</f>
        <v>0</v>
      </c>
      <c r="AQ35" s="605">
        <f>SUM(AQ31,AQ33)</f>
        <v>0</v>
      </c>
      <c r="AR35" s="606">
        <f>SUM(AR31,AR33)</f>
        <v>0</v>
      </c>
      <c r="AS35" s="604">
        <f t="shared" si="3"/>
        <v>0</v>
      </c>
      <c r="AT35" s="605">
        <f t="shared" si="3"/>
        <v>0</v>
      </c>
      <c r="AU35" s="606">
        <f t="shared" si="3"/>
        <v>0</v>
      </c>
      <c r="AV35" s="604">
        <f t="shared" si="3"/>
        <v>0</v>
      </c>
      <c r="AW35" s="605">
        <f t="shared" si="3"/>
        <v>0</v>
      </c>
      <c r="AX35" s="606">
        <f t="shared" si="3"/>
        <v>0</v>
      </c>
      <c r="AY35" s="656"/>
      <c r="AZ35" s="656"/>
      <c r="BA35" s="656"/>
      <c r="BB35" s="623"/>
      <c r="BC35" s="608">
        <f>SUM(BC31,BC33)</f>
        <v>0</v>
      </c>
      <c r="BD35" s="685"/>
      <c r="BE35" s="608">
        <f>BC35-BD35</f>
        <v>0</v>
      </c>
      <c r="BF35" s="609"/>
    </row>
    <row r="36" spans="1:58" ht="15.75" thickBot="1">
      <c r="A36" s="624"/>
      <c r="B36" s="624"/>
      <c r="C36" s="624"/>
      <c r="D36" s="624"/>
      <c r="E36" s="624"/>
      <c r="F36" s="624"/>
      <c r="G36" s="624"/>
      <c r="H36" s="624"/>
      <c r="I36" s="624"/>
      <c r="J36" s="624"/>
      <c r="K36" s="624"/>
      <c r="L36" s="624"/>
      <c r="M36" s="624"/>
      <c r="N36" s="624"/>
      <c r="O36" s="624"/>
      <c r="P36" s="624"/>
      <c r="Q36" s="624"/>
      <c r="R36" s="624"/>
      <c r="S36" s="624"/>
      <c r="T36" s="624"/>
      <c r="U36" s="624"/>
      <c r="V36" s="624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4"/>
      <c r="AK36" s="624"/>
      <c r="AL36" s="624"/>
      <c r="AM36" s="624"/>
      <c r="AN36" s="624"/>
      <c r="AO36" s="624"/>
      <c r="AP36" s="624"/>
      <c r="AQ36" s="624"/>
      <c r="AR36" s="624"/>
      <c r="AS36" s="624"/>
      <c r="AT36" s="624"/>
      <c r="AU36" s="624"/>
      <c r="AV36" s="624"/>
      <c r="AW36" s="624"/>
      <c r="AX36" s="624"/>
      <c r="AY36" s="624"/>
      <c r="AZ36" s="624"/>
      <c r="BA36" s="624"/>
      <c r="BB36" s="536"/>
      <c r="BC36" s="624"/>
      <c r="BD36" s="624"/>
      <c r="BE36" s="624"/>
      <c r="BF36" s="596"/>
    </row>
    <row r="37" spans="1:58" ht="48.75" customHeight="1" thickBot="1">
      <c r="A37" s="625"/>
      <c r="B37" s="625"/>
      <c r="C37" s="625"/>
      <c r="D37" s="625"/>
      <c r="E37" s="625"/>
      <c r="F37" s="625"/>
      <c r="G37" s="625"/>
      <c r="H37" s="625"/>
      <c r="I37" s="1682" t="s">
        <v>161</v>
      </c>
      <c r="J37" s="1683"/>
      <c r="K37" s="1683"/>
      <c r="L37" s="1683"/>
      <c r="M37" s="1683"/>
      <c r="N37" s="1683"/>
      <c r="O37" s="1683"/>
      <c r="P37" s="1683"/>
      <c r="Q37" s="1683"/>
      <c r="R37" s="1683"/>
      <c r="S37" s="1683"/>
      <c r="T37" s="1683"/>
      <c r="U37" s="1683"/>
      <c r="V37" s="1684"/>
      <c r="W37" s="1682" t="s">
        <v>162</v>
      </c>
      <c r="X37" s="1683"/>
      <c r="Y37" s="1684"/>
      <c r="Z37" s="1682" t="s">
        <v>163</v>
      </c>
      <c r="AA37" s="1683"/>
      <c r="AB37" s="1683"/>
      <c r="AC37" s="1683"/>
      <c r="AD37" s="1683"/>
      <c r="AE37" s="1683"/>
      <c r="AF37" s="1684"/>
      <c r="AG37" s="1682" t="s">
        <v>164</v>
      </c>
      <c r="AH37" s="1683"/>
      <c r="AI37" s="1684"/>
      <c r="AJ37" s="1682" t="s">
        <v>165</v>
      </c>
      <c r="AK37" s="1683"/>
      <c r="AL37" s="1684"/>
      <c r="AM37" s="1682" t="s">
        <v>165</v>
      </c>
      <c r="AN37" s="1683"/>
      <c r="AO37" s="1684"/>
      <c r="AP37" s="1682" t="s">
        <v>165</v>
      </c>
      <c r="AQ37" s="1683"/>
      <c r="AR37" s="1684"/>
      <c r="AS37" s="1682" t="s">
        <v>166</v>
      </c>
      <c r="AT37" s="1683"/>
      <c r="AU37" s="1684"/>
      <c r="AV37" s="1682" t="s">
        <v>166</v>
      </c>
      <c r="AW37" s="1683"/>
      <c r="AX37" s="1684"/>
      <c r="AY37" s="1676" t="s">
        <v>488</v>
      </c>
      <c r="AZ37" s="1677"/>
      <c r="BA37" s="1678"/>
      <c r="BB37" s="1462"/>
      <c r="BC37" s="528" t="s">
        <v>167</v>
      </c>
      <c r="BD37" s="529" t="s">
        <v>167</v>
      </c>
      <c r="BE37" s="528" t="s">
        <v>168</v>
      </c>
      <c r="BF37" s="626"/>
    </row>
    <row r="38" spans="1:58" ht="25.5" customHeight="1" thickBot="1">
      <c r="A38" s="530"/>
      <c r="B38" s="531" t="s">
        <v>135</v>
      </c>
      <c r="C38" s="535" t="s">
        <v>169</v>
      </c>
      <c r="D38" s="533" t="s">
        <v>170</v>
      </c>
      <c r="E38" s="627" t="s">
        <v>171</v>
      </c>
      <c r="F38" s="627" t="s">
        <v>172</v>
      </c>
      <c r="G38" s="532" t="s">
        <v>173</v>
      </c>
      <c r="H38" s="531" t="s">
        <v>217</v>
      </c>
      <c r="I38" s="1679" t="s">
        <v>174</v>
      </c>
      <c r="J38" s="1680"/>
      <c r="K38" s="1680"/>
      <c r="L38" s="1681"/>
      <c r="M38" s="1679" t="s">
        <v>199</v>
      </c>
      <c r="N38" s="1680"/>
      <c r="O38" s="1681"/>
      <c r="P38" s="1679" t="s">
        <v>175</v>
      </c>
      <c r="Q38" s="1680"/>
      <c r="R38" s="1681"/>
      <c r="S38" s="1679" t="s">
        <v>210</v>
      </c>
      <c r="T38" s="1680"/>
      <c r="U38" s="1681"/>
      <c r="V38" s="529" t="s">
        <v>89</v>
      </c>
      <c r="W38" s="1679" t="s">
        <v>176</v>
      </c>
      <c r="X38" s="1680"/>
      <c r="Y38" s="1681"/>
      <c r="Z38" s="1679" t="s">
        <v>177</v>
      </c>
      <c r="AA38" s="1680"/>
      <c r="AB38" s="1680"/>
      <c r="AC38" s="1680"/>
      <c r="AD38" s="1680"/>
      <c r="AE38" s="1680"/>
      <c r="AF38" s="1681"/>
      <c r="AG38" s="1679"/>
      <c r="AH38" s="1680"/>
      <c r="AI38" s="1681"/>
      <c r="AJ38" s="1679" t="s">
        <v>178</v>
      </c>
      <c r="AK38" s="1680"/>
      <c r="AL38" s="1681"/>
      <c r="AM38" s="1679" t="s">
        <v>179</v>
      </c>
      <c r="AN38" s="1680"/>
      <c r="AO38" s="1681"/>
      <c r="AP38" s="1685" t="s">
        <v>473</v>
      </c>
      <c r="AQ38" s="1686"/>
      <c r="AR38" s="1687"/>
      <c r="AS38" s="1679" t="s">
        <v>200</v>
      </c>
      <c r="AT38" s="1680"/>
      <c r="AU38" s="1681"/>
      <c r="AV38" s="1679" t="s">
        <v>181</v>
      </c>
      <c r="AW38" s="1680"/>
      <c r="AX38" s="1681"/>
      <c r="AY38" s="1679"/>
      <c r="AZ38" s="1680"/>
      <c r="BA38" s="1681"/>
      <c r="BB38" s="536"/>
      <c r="BC38" s="538" t="s">
        <v>182</v>
      </c>
      <c r="BD38" s="538" t="s">
        <v>183</v>
      </c>
      <c r="BE38" s="538"/>
      <c r="BF38" s="539"/>
    </row>
    <row r="39" spans="1:58" ht="15.75" thickBot="1">
      <c r="A39" s="628"/>
      <c r="B39" s="541"/>
      <c r="C39" s="546"/>
      <c r="D39" s="543"/>
      <c r="E39" s="544"/>
      <c r="F39" s="545"/>
      <c r="G39" s="546"/>
      <c r="H39" s="541"/>
      <c r="I39" s="547" t="s">
        <v>169</v>
      </c>
      <c r="J39" s="548" t="s">
        <v>135</v>
      </c>
      <c r="K39" s="548" t="s">
        <v>184</v>
      </c>
      <c r="L39" s="549" t="s">
        <v>185</v>
      </c>
      <c r="M39" s="547" t="s">
        <v>171</v>
      </c>
      <c r="N39" s="548" t="s">
        <v>184</v>
      </c>
      <c r="O39" s="549" t="s">
        <v>185</v>
      </c>
      <c r="P39" s="547" t="s">
        <v>173</v>
      </c>
      <c r="Q39" s="548" t="s">
        <v>184</v>
      </c>
      <c r="R39" s="549" t="s">
        <v>185</v>
      </c>
      <c r="S39" s="547" t="s">
        <v>211</v>
      </c>
      <c r="T39" s="548" t="s">
        <v>184</v>
      </c>
      <c r="U39" s="549" t="s">
        <v>185</v>
      </c>
      <c r="V39" s="550" t="s">
        <v>185</v>
      </c>
      <c r="W39" s="547" t="s">
        <v>140</v>
      </c>
      <c r="X39" s="548" t="s">
        <v>184</v>
      </c>
      <c r="Y39" s="549" t="s">
        <v>185</v>
      </c>
      <c r="Z39" s="547" t="s">
        <v>43</v>
      </c>
      <c r="AA39" s="548" t="s">
        <v>44</v>
      </c>
      <c r="AB39" s="548" t="s">
        <v>201</v>
      </c>
      <c r="AC39" s="548" t="s">
        <v>188</v>
      </c>
      <c r="AD39" s="548" t="s">
        <v>189</v>
      </c>
      <c r="AE39" s="548" t="s">
        <v>202</v>
      </c>
      <c r="AF39" s="549" t="s">
        <v>185</v>
      </c>
      <c r="AG39" s="547" t="s">
        <v>140</v>
      </c>
      <c r="AH39" s="548" t="s">
        <v>184</v>
      </c>
      <c r="AI39" s="549" t="s">
        <v>185</v>
      </c>
      <c r="AJ39" s="547" t="s">
        <v>140</v>
      </c>
      <c r="AK39" s="548" t="s">
        <v>184</v>
      </c>
      <c r="AL39" s="549" t="s">
        <v>185</v>
      </c>
      <c r="AM39" s="547" t="s">
        <v>140</v>
      </c>
      <c r="AN39" s="548" t="s">
        <v>184</v>
      </c>
      <c r="AO39" s="549" t="s">
        <v>185</v>
      </c>
      <c r="AP39" s="547" t="s">
        <v>140</v>
      </c>
      <c r="AQ39" s="548" t="s">
        <v>184</v>
      </c>
      <c r="AR39" s="549" t="s">
        <v>185</v>
      </c>
      <c r="AS39" s="547" t="s">
        <v>140</v>
      </c>
      <c r="AT39" s="548" t="s">
        <v>184</v>
      </c>
      <c r="AU39" s="549" t="s">
        <v>185</v>
      </c>
      <c r="AV39" s="547" t="s">
        <v>140</v>
      </c>
      <c r="AW39" s="548" t="s">
        <v>184</v>
      </c>
      <c r="AX39" s="549" t="s">
        <v>185</v>
      </c>
      <c r="AY39" s="547" t="s">
        <v>484</v>
      </c>
      <c r="AZ39" s="548" t="s">
        <v>184</v>
      </c>
      <c r="BA39" s="549" t="s">
        <v>185</v>
      </c>
      <c r="BB39" s="629"/>
      <c r="BC39" s="630" t="s">
        <v>191</v>
      </c>
      <c r="BD39" s="630" t="s">
        <v>192</v>
      </c>
      <c r="BE39" s="630" t="s">
        <v>193</v>
      </c>
      <c r="BF39" s="539"/>
    </row>
    <row r="40" spans="1:58" ht="15">
      <c r="A40" s="555" t="s">
        <v>215</v>
      </c>
      <c r="B40" s="631"/>
      <c r="C40" s="632"/>
      <c r="D40" s="633"/>
      <c r="E40" s="634"/>
      <c r="F40" s="634"/>
      <c r="G40" s="635"/>
      <c r="H40" s="631"/>
      <c r="I40" s="636"/>
      <c r="J40" s="634"/>
      <c r="K40" s="634"/>
      <c r="L40" s="632"/>
      <c r="M40" s="636"/>
      <c r="N40" s="634"/>
      <c r="O40" s="632"/>
      <c r="P40" s="636"/>
      <c r="Q40" s="634"/>
      <c r="R40" s="632"/>
      <c r="S40" s="636"/>
      <c r="T40" s="634"/>
      <c r="U40" s="632"/>
      <c r="V40" s="631"/>
      <c r="W40" s="636"/>
      <c r="X40" s="634"/>
      <c r="Y40" s="632"/>
      <c r="Z40" s="636"/>
      <c r="AA40" s="634"/>
      <c r="AB40" s="634"/>
      <c r="AC40" s="634"/>
      <c r="AD40" s="634"/>
      <c r="AE40" s="634"/>
      <c r="AF40" s="632"/>
      <c r="AG40" s="636"/>
      <c r="AH40" s="634"/>
      <c r="AI40" s="632"/>
      <c r="AJ40" s="636"/>
      <c r="AK40" s="634"/>
      <c r="AL40" s="632"/>
      <c r="AM40" s="636"/>
      <c r="AN40" s="634"/>
      <c r="AO40" s="632"/>
      <c r="AP40" s="636"/>
      <c r="AQ40" s="634"/>
      <c r="AR40" s="632"/>
      <c r="AS40" s="636"/>
      <c r="AT40" s="634"/>
      <c r="AU40" s="632"/>
      <c r="AV40" s="636"/>
      <c r="AW40" s="634"/>
      <c r="AX40" s="632"/>
      <c r="AY40" s="1452"/>
      <c r="AZ40" s="1452"/>
      <c r="BA40" s="1463"/>
      <c r="BB40" s="629"/>
      <c r="BC40" s="631"/>
      <c r="BD40" s="637"/>
      <c r="BE40" s="637"/>
      <c r="BF40" s="596"/>
    </row>
    <row r="41" spans="1:58" ht="15">
      <c r="A41" s="570" t="s">
        <v>213</v>
      </c>
      <c r="B41" s="674"/>
      <c r="C41" s="674"/>
      <c r="D41" s="680"/>
      <c r="E41" s="677"/>
      <c r="F41" s="677"/>
      <c r="G41" s="678"/>
      <c r="H41" s="590" t="e">
        <f>D41/B41</f>
        <v>#DIV/0!</v>
      </c>
      <c r="I41" s="682"/>
      <c r="J41" s="677"/>
      <c r="K41" s="677"/>
      <c r="L41" s="572">
        <f>I41*J41*K41</f>
        <v>0</v>
      </c>
      <c r="M41" s="682"/>
      <c r="N41" s="677"/>
      <c r="O41" s="572">
        <f>M41*N41</f>
        <v>0</v>
      </c>
      <c r="P41" s="682"/>
      <c r="Q41" s="677"/>
      <c r="R41" s="572">
        <f>P41*Q41</f>
        <v>0</v>
      </c>
      <c r="S41" s="682"/>
      <c r="T41" s="677"/>
      <c r="U41" s="572">
        <f>S41*T41</f>
        <v>0</v>
      </c>
      <c r="V41" s="573">
        <f>SUM(L41,O41,R41,U41)</f>
        <v>0</v>
      </c>
      <c r="W41" s="682"/>
      <c r="X41" s="677"/>
      <c r="Y41" s="572">
        <f>W41*X41</f>
        <v>0</v>
      </c>
      <c r="Z41" s="682"/>
      <c r="AA41" s="677"/>
      <c r="AB41" s="677"/>
      <c r="AC41" s="677"/>
      <c r="AD41" s="677"/>
      <c r="AE41" s="677"/>
      <c r="AF41" s="572">
        <f>(+Z41*AC41)+(AA41*AD41)+(AB41*AE41)</f>
        <v>0</v>
      </c>
      <c r="AG41" s="682"/>
      <c r="AH41" s="677"/>
      <c r="AI41" s="572">
        <f>AG41*AH41</f>
        <v>0</v>
      </c>
      <c r="AJ41" s="682"/>
      <c r="AK41" s="677"/>
      <c r="AL41" s="572">
        <f>AJ41*AK41</f>
        <v>0</v>
      </c>
      <c r="AM41" s="682"/>
      <c r="AN41" s="677"/>
      <c r="AO41" s="572">
        <f>AM41*AN41</f>
        <v>0</v>
      </c>
      <c r="AP41" s="682"/>
      <c r="AQ41" s="677"/>
      <c r="AR41" s="572">
        <f>AP41*AQ41</f>
        <v>0</v>
      </c>
      <c r="AS41" s="682"/>
      <c r="AT41" s="677"/>
      <c r="AU41" s="572">
        <f>AS41*AT41</f>
        <v>0</v>
      </c>
      <c r="AV41" s="682"/>
      <c r="AW41" s="677"/>
      <c r="AX41" s="572">
        <f>AV41*AW41</f>
        <v>0</v>
      </c>
      <c r="AY41" s="1457"/>
      <c r="AZ41" s="1457"/>
      <c r="BA41" s="1464"/>
      <c r="BB41" s="638"/>
      <c r="BC41" s="590">
        <f>SUM(V41,Y41,AF41,AI41,AL41,AO41,AU41,AX41,AR41)</f>
        <v>0</v>
      </c>
      <c r="BD41" s="582"/>
      <c r="BE41" s="590"/>
      <c r="BF41" s="624"/>
    </row>
    <row r="42" spans="1:58" ht="15">
      <c r="A42" s="639"/>
      <c r="B42" s="640"/>
      <c r="C42" s="641"/>
      <c r="D42" s="642"/>
      <c r="E42" s="589"/>
      <c r="F42" s="591"/>
      <c r="G42" s="643"/>
      <c r="H42" s="640"/>
      <c r="I42" s="588"/>
      <c r="J42" s="589"/>
      <c r="K42" s="589"/>
      <c r="L42" s="572"/>
      <c r="M42" s="588"/>
      <c r="N42" s="589"/>
      <c r="O42" s="572"/>
      <c r="P42" s="588"/>
      <c r="Q42" s="591"/>
      <c r="R42" s="572"/>
      <c r="S42" s="588"/>
      <c r="T42" s="591"/>
      <c r="U42" s="572"/>
      <c r="V42" s="590"/>
      <c r="W42" s="588"/>
      <c r="X42" s="589"/>
      <c r="Y42" s="572"/>
      <c r="Z42" s="588"/>
      <c r="AA42" s="589"/>
      <c r="AB42" s="589"/>
      <c r="AC42" s="589"/>
      <c r="AD42" s="589"/>
      <c r="AE42" s="589"/>
      <c r="AF42" s="572"/>
      <c r="AG42" s="588"/>
      <c r="AH42" s="589"/>
      <c r="AI42" s="572"/>
      <c r="AJ42" s="588"/>
      <c r="AK42" s="589"/>
      <c r="AL42" s="572"/>
      <c r="AM42" s="588"/>
      <c r="AN42" s="589"/>
      <c r="AO42" s="572"/>
      <c r="AP42" s="588"/>
      <c r="AQ42" s="589"/>
      <c r="AR42" s="572"/>
      <c r="AS42" s="588"/>
      <c r="AT42" s="589"/>
      <c r="AU42" s="572"/>
      <c r="AV42" s="588"/>
      <c r="AW42" s="589"/>
      <c r="AX42" s="572"/>
      <c r="AY42" s="1453"/>
      <c r="AZ42" s="1453"/>
      <c r="BA42" s="1464"/>
      <c r="BB42" s="644"/>
      <c r="BC42" s="573"/>
      <c r="BD42" s="590"/>
      <c r="BE42" s="590"/>
      <c r="BF42" s="624"/>
    </row>
    <row r="43" spans="1:58" ht="15">
      <c r="A43" s="570" t="s">
        <v>126</v>
      </c>
      <c r="B43" s="674"/>
      <c r="C43" s="674"/>
      <c r="D43" s="680"/>
      <c r="E43" s="677"/>
      <c r="F43" s="677"/>
      <c r="G43" s="678"/>
      <c r="H43" s="590" t="e">
        <f>D43/B43</f>
        <v>#DIV/0!</v>
      </c>
      <c r="I43" s="682"/>
      <c r="J43" s="677"/>
      <c r="K43" s="677"/>
      <c r="L43" s="572">
        <f>I43*J43*K43</f>
        <v>0</v>
      </c>
      <c r="M43" s="682"/>
      <c r="N43" s="677"/>
      <c r="O43" s="572">
        <f>M43*N43</f>
        <v>0</v>
      </c>
      <c r="P43" s="682"/>
      <c r="Q43" s="677"/>
      <c r="R43" s="572">
        <f>P43*Q43</f>
        <v>0</v>
      </c>
      <c r="S43" s="682"/>
      <c r="T43" s="677"/>
      <c r="U43" s="572">
        <f>S43*T43</f>
        <v>0</v>
      </c>
      <c r="V43" s="573">
        <f>SUM(L43,O43,R43,U43)</f>
        <v>0</v>
      </c>
      <c r="W43" s="682"/>
      <c r="X43" s="677"/>
      <c r="Y43" s="572">
        <f>W43*X43</f>
        <v>0</v>
      </c>
      <c r="Z43" s="682"/>
      <c r="AA43" s="677"/>
      <c r="AB43" s="677"/>
      <c r="AC43" s="677"/>
      <c r="AD43" s="677"/>
      <c r="AE43" s="677"/>
      <c r="AF43" s="572">
        <f>(+Z43*AC43)+(AA43*AD43)+(AB43*AE43)</f>
        <v>0</v>
      </c>
      <c r="AG43" s="682"/>
      <c r="AH43" s="677"/>
      <c r="AI43" s="572">
        <f>AG43*AH43</f>
        <v>0</v>
      </c>
      <c r="AJ43" s="682"/>
      <c r="AK43" s="677"/>
      <c r="AL43" s="572">
        <f>AJ43*AK43</f>
        <v>0</v>
      </c>
      <c r="AM43" s="682"/>
      <c r="AN43" s="677"/>
      <c r="AO43" s="572">
        <f>AM43*AN43</f>
        <v>0</v>
      </c>
      <c r="AP43" s="682"/>
      <c r="AQ43" s="677"/>
      <c r="AR43" s="572">
        <f>AP43*AQ43</f>
        <v>0</v>
      </c>
      <c r="AS43" s="682"/>
      <c r="AT43" s="677"/>
      <c r="AU43" s="572">
        <f>AS43*AT43</f>
        <v>0</v>
      </c>
      <c r="AV43" s="682"/>
      <c r="AW43" s="677"/>
      <c r="AX43" s="572">
        <f>AV43*AW43</f>
        <v>0</v>
      </c>
      <c r="AY43" s="1457"/>
      <c r="AZ43" s="1457"/>
      <c r="BA43" s="1464"/>
      <c r="BB43" s="638"/>
      <c r="BC43" s="590">
        <f>SUM(V43,Y43,AF43,AI43,AL43,AO43,AU43,AX43,AR43)</f>
        <v>0</v>
      </c>
      <c r="BD43" s="582"/>
      <c r="BE43" s="590"/>
      <c r="BF43" s="624"/>
    </row>
    <row r="44" spans="1:58" ht="15">
      <c r="A44" s="639"/>
      <c r="B44" s="640"/>
      <c r="C44" s="641"/>
      <c r="D44" s="642"/>
      <c r="E44" s="591"/>
      <c r="F44" s="591"/>
      <c r="G44" s="645"/>
      <c r="H44" s="590"/>
      <c r="I44" s="588"/>
      <c r="J44" s="589"/>
      <c r="K44" s="589"/>
      <c r="L44" s="572"/>
      <c r="M44" s="588"/>
      <c r="N44" s="589"/>
      <c r="O44" s="572"/>
      <c r="P44" s="588"/>
      <c r="Q44" s="589"/>
      <c r="R44" s="572"/>
      <c r="S44" s="588"/>
      <c r="T44" s="589"/>
      <c r="U44" s="572"/>
      <c r="V44" s="590"/>
      <c r="W44" s="588"/>
      <c r="X44" s="589"/>
      <c r="Y44" s="572"/>
      <c r="Z44" s="588"/>
      <c r="AA44" s="589"/>
      <c r="AB44" s="589"/>
      <c r="AC44" s="589"/>
      <c r="AD44" s="589"/>
      <c r="AE44" s="589"/>
      <c r="AF44" s="572"/>
      <c r="AG44" s="588"/>
      <c r="AH44" s="589"/>
      <c r="AI44" s="572"/>
      <c r="AJ44" s="588"/>
      <c r="AK44" s="589"/>
      <c r="AL44" s="572"/>
      <c r="AM44" s="588"/>
      <c r="AN44" s="589"/>
      <c r="AO44" s="572"/>
      <c r="AP44" s="588"/>
      <c r="AQ44" s="589"/>
      <c r="AR44" s="572"/>
      <c r="AS44" s="588"/>
      <c r="AT44" s="589"/>
      <c r="AU44" s="572"/>
      <c r="AV44" s="588"/>
      <c r="AW44" s="589"/>
      <c r="AX44" s="572"/>
      <c r="AY44" s="1453"/>
      <c r="AZ44" s="1453"/>
      <c r="BA44" s="1464"/>
      <c r="BB44" s="644"/>
      <c r="BC44" s="573"/>
      <c r="BD44" s="590"/>
      <c r="BE44" s="590"/>
      <c r="BF44" s="624"/>
    </row>
    <row r="45" spans="1:58" ht="15.75" thickBot="1">
      <c r="A45" s="550" t="s">
        <v>277</v>
      </c>
      <c r="B45" s="597">
        <f>SUM(B43,B41)</f>
        <v>0</v>
      </c>
      <c r="C45" s="598">
        <f aca="true" t="shared" si="4" ref="C45:AX45">SUM(C43,C41)</f>
        <v>0</v>
      </c>
      <c r="D45" s="599">
        <f t="shared" si="4"/>
        <v>0</v>
      </c>
      <c r="E45" s="600">
        <f t="shared" si="4"/>
        <v>0</v>
      </c>
      <c r="F45" s="601">
        <f t="shared" si="4"/>
        <v>0</v>
      </c>
      <c r="G45" s="646">
        <f t="shared" si="4"/>
        <v>0</v>
      </c>
      <c r="H45" s="597" t="e">
        <f t="shared" si="4"/>
        <v>#DIV/0!</v>
      </c>
      <c r="I45" s="603">
        <f t="shared" si="4"/>
        <v>0</v>
      </c>
      <c r="J45" s="600">
        <f t="shared" si="4"/>
        <v>0</v>
      </c>
      <c r="K45" s="600">
        <f t="shared" si="4"/>
        <v>0</v>
      </c>
      <c r="L45" s="598">
        <f t="shared" si="4"/>
        <v>0</v>
      </c>
      <c r="M45" s="603">
        <f t="shared" si="4"/>
        <v>0</v>
      </c>
      <c r="N45" s="600">
        <f t="shared" si="4"/>
        <v>0</v>
      </c>
      <c r="O45" s="598">
        <f t="shared" si="4"/>
        <v>0</v>
      </c>
      <c r="P45" s="603">
        <f t="shared" si="4"/>
        <v>0</v>
      </c>
      <c r="Q45" s="600">
        <f t="shared" si="4"/>
        <v>0</v>
      </c>
      <c r="R45" s="598">
        <f t="shared" si="4"/>
        <v>0</v>
      </c>
      <c r="S45" s="603">
        <f t="shared" si="4"/>
        <v>0</v>
      </c>
      <c r="T45" s="600">
        <f t="shared" si="4"/>
        <v>0</v>
      </c>
      <c r="U45" s="598">
        <f t="shared" si="4"/>
        <v>0</v>
      </c>
      <c r="V45" s="597">
        <f t="shared" si="4"/>
        <v>0</v>
      </c>
      <c r="W45" s="603">
        <f t="shared" si="4"/>
        <v>0</v>
      </c>
      <c r="X45" s="600">
        <f t="shared" si="4"/>
        <v>0</v>
      </c>
      <c r="Y45" s="598">
        <f t="shared" si="4"/>
        <v>0</v>
      </c>
      <c r="Z45" s="603">
        <f t="shared" si="4"/>
        <v>0</v>
      </c>
      <c r="AA45" s="600">
        <f t="shared" si="4"/>
        <v>0</v>
      </c>
      <c r="AB45" s="600">
        <f t="shared" si="4"/>
        <v>0</v>
      </c>
      <c r="AC45" s="600">
        <f t="shared" si="4"/>
        <v>0</v>
      </c>
      <c r="AD45" s="600">
        <f t="shared" si="4"/>
        <v>0</v>
      </c>
      <c r="AE45" s="600">
        <f t="shared" si="4"/>
        <v>0</v>
      </c>
      <c r="AF45" s="598">
        <f t="shared" si="4"/>
        <v>0</v>
      </c>
      <c r="AG45" s="603">
        <f t="shared" si="4"/>
        <v>0</v>
      </c>
      <c r="AH45" s="600">
        <f t="shared" si="4"/>
        <v>0</v>
      </c>
      <c r="AI45" s="598">
        <f t="shared" si="4"/>
        <v>0</v>
      </c>
      <c r="AJ45" s="603">
        <f t="shared" si="4"/>
        <v>0</v>
      </c>
      <c r="AK45" s="600">
        <f t="shared" si="4"/>
        <v>0</v>
      </c>
      <c r="AL45" s="598">
        <f t="shared" si="4"/>
        <v>0</v>
      </c>
      <c r="AM45" s="603">
        <f t="shared" si="4"/>
        <v>0</v>
      </c>
      <c r="AN45" s="600">
        <f t="shared" si="4"/>
        <v>0</v>
      </c>
      <c r="AO45" s="598">
        <f t="shared" si="4"/>
        <v>0</v>
      </c>
      <c r="AP45" s="603">
        <f>SUM(AP43,AP41)</f>
        <v>0</v>
      </c>
      <c r="AQ45" s="600">
        <f>SUM(AQ43,AQ41)</f>
        <v>0</v>
      </c>
      <c r="AR45" s="598">
        <f>SUM(AR43,AR41)</f>
        <v>0</v>
      </c>
      <c r="AS45" s="603">
        <f t="shared" si="4"/>
        <v>0</v>
      </c>
      <c r="AT45" s="600">
        <f t="shared" si="4"/>
        <v>0</v>
      </c>
      <c r="AU45" s="598">
        <f t="shared" si="4"/>
        <v>0</v>
      </c>
      <c r="AV45" s="603">
        <f t="shared" si="4"/>
        <v>0</v>
      </c>
      <c r="AW45" s="600">
        <f t="shared" si="4"/>
        <v>0</v>
      </c>
      <c r="AX45" s="598">
        <f t="shared" si="4"/>
        <v>0</v>
      </c>
      <c r="AY45" s="1451"/>
      <c r="AZ45" s="1451"/>
      <c r="BA45" s="1465"/>
      <c r="BB45" s="647"/>
      <c r="BC45" s="597">
        <f>SUM(BC43,BC41)</f>
        <v>0</v>
      </c>
      <c r="BD45" s="685"/>
      <c r="BE45" s="597">
        <f>BC45-BD45</f>
        <v>0</v>
      </c>
      <c r="BF45" s="624"/>
    </row>
    <row r="46" spans="1:58" ht="15">
      <c r="A46" s="555" t="s">
        <v>485</v>
      </c>
      <c r="B46" s="631"/>
      <c r="C46" s="632"/>
      <c r="D46" s="633"/>
      <c r="E46" s="634"/>
      <c r="F46" s="634"/>
      <c r="G46" s="635"/>
      <c r="H46" s="631"/>
      <c r="I46" s="636"/>
      <c r="J46" s="634"/>
      <c r="K46" s="634"/>
      <c r="L46" s="632"/>
      <c r="M46" s="636"/>
      <c r="N46" s="634"/>
      <c r="O46" s="632"/>
      <c r="P46" s="636"/>
      <c r="Q46" s="634"/>
      <c r="R46" s="632"/>
      <c r="S46" s="636"/>
      <c r="T46" s="634"/>
      <c r="U46" s="632"/>
      <c r="V46" s="631"/>
      <c r="W46" s="636"/>
      <c r="X46" s="634"/>
      <c r="Y46" s="632"/>
      <c r="Z46" s="636"/>
      <c r="AA46" s="634"/>
      <c r="AB46" s="634"/>
      <c r="AC46" s="634"/>
      <c r="AD46" s="634"/>
      <c r="AE46" s="634"/>
      <c r="AF46" s="632"/>
      <c r="AG46" s="636"/>
      <c r="AH46" s="634"/>
      <c r="AI46" s="632"/>
      <c r="AJ46" s="636"/>
      <c r="AK46" s="634"/>
      <c r="AL46" s="632"/>
      <c r="AM46" s="636"/>
      <c r="AN46" s="634"/>
      <c r="AO46" s="632"/>
      <c r="AP46" s="636"/>
      <c r="AQ46" s="634"/>
      <c r="AR46" s="632"/>
      <c r="AS46" s="636"/>
      <c r="AT46" s="634"/>
      <c r="AU46" s="632"/>
      <c r="AV46" s="636"/>
      <c r="AW46" s="634"/>
      <c r="AX46" s="632"/>
      <c r="AY46" s="636"/>
      <c r="AZ46" s="634"/>
      <c r="BA46" s="632"/>
      <c r="BB46" s="629"/>
      <c r="BC46" s="631"/>
      <c r="BD46" s="637"/>
      <c r="BE46" s="637"/>
      <c r="BF46" s="596"/>
    </row>
    <row r="47" spans="1:58" ht="15">
      <c r="A47" s="570" t="s">
        <v>126</v>
      </c>
      <c r="B47" s="674"/>
      <c r="C47" s="674"/>
      <c r="D47" s="680"/>
      <c r="E47" s="677"/>
      <c r="F47" s="677"/>
      <c r="G47" s="678"/>
      <c r="H47" s="590" t="e">
        <f>D47/B47</f>
        <v>#DIV/0!</v>
      </c>
      <c r="I47" s="682"/>
      <c r="J47" s="677"/>
      <c r="K47" s="677"/>
      <c r="L47" s="572">
        <f>I47*J47*K47</f>
        <v>0</v>
      </c>
      <c r="M47" s="682"/>
      <c r="N47" s="677"/>
      <c r="O47" s="572">
        <f>M47*N47</f>
        <v>0</v>
      </c>
      <c r="P47" s="682"/>
      <c r="Q47" s="677"/>
      <c r="R47" s="572">
        <f>P47*Q47</f>
        <v>0</v>
      </c>
      <c r="S47" s="682"/>
      <c r="T47" s="677"/>
      <c r="U47" s="572">
        <f>S47*T47</f>
        <v>0</v>
      </c>
      <c r="V47" s="573">
        <f>SUM(L47,O47,R47,U47)</f>
        <v>0</v>
      </c>
      <c r="W47" s="682"/>
      <c r="X47" s="677"/>
      <c r="Y47" s="572">
        <f>W47*X47</f>
        <v>0</v>
      </c>
      <c r="Z47" s="682"/>
      <c r="AA47" s="677"/>
      <c r="AB47" s="677"/>
      <c r="AC47" s="677"/>
      <c r="AD47" s="677"/>
      <c r="AE47" s="677"/>
      <c r="AF47" s="572">
        <f>(+Z47*AC47)+(AA47*AD47)+(AB47*AE47)</f>
        <v>0</v>
      </c>
      <c r="AG47" s="682"/>
      <c r="AH47" s="677"/>
      <c r="AI47" s="572">
        <f>AG47*AH47</f>
        <v>0</v>
      </c>
      <c r="AJ47" s="682"/>
      <c r="AK47" s="677"/>
      <c r="AL47" s="572">
        <f>AJ47*AK47</f>
        <v>0</v>
      </c>
      <c r="AM47" s="682"/>
      <c r="AN47" s="677"/>
      <c r="AO47" s="572">
        <f>AM47*AN47</f>
        <v>0</v>
      </c>
      <c r="AP47" s="682"/>
      <c r="AQ47" s="677"/>
      <c r="AR47" s="572">
        <f>AP47*AQ47</f>
        <v>0</v>
      </c>
      <c r="AS47" s="682"/>
      <c r="AT47" s="677"/>
      <c r="AU47" s="572">
        <f>AS47*AT47</f>
        <v>0</v>
      </c>
      <c r="AV47" s="682"/>
      <c r="AW47" s="677"/>
      <c r="AX47" s="572">
        <f>AV47*AW47</f>
        <v>0</v>
      </c>
      <c r="AY47" s="682"/>
      <c r="AZ47" s="677"/>
      <c r="BA47" s="572">
        <f>AY47*AZ47</f>
        <v>0</v>
      </c>
      <c r="BB47" s="638"/>
      <c r="BC47" s="590">
        <f>SUM(V47,Y47,AF47,AI47,AL47,AO47,AU47,AX47,AR47,BA47)</f>
        <v>0</v>
      </c>
      <c r="BD47" s="582"/>
      <c r="BE47" s="590"/>
      <c r="BF47" s="624"/>
    </row>
    <row r="48" spans="1:58" ht="15">
      <c r="A48" s="639"/>
      <c r="B48" s="640"/>
      <c r="C48" s="641"/>
      <c r="D48" s="642"/>
      <c r="E48" s="591"/>
      <c r="F48" s="591"/>
      <c r="G48" s="645"/>
      <c r="H48" s="590"/>
      <c r="I48" s="588"/>
      <c r="J48" s="589"/>
      <c r="K48" s="589"/>
      <c r="L48" s="572"/>
      <c r="M48" s="588"/>
      <c r="N48" s="589"/>
      <c r="O48" s="572"/>
      <c r="P48" s="588"/>
      <c r="Q48" s="589"/>
      <c r="R48" s="572"/>
      <c r="S48" s="588"/>
      <c r="T48" s="589"/>
      <c r="U48" s="572"/>
      <c r="V48" s="590"/>
      <c r="W48" s="588"/>
      <c r="X48" s="589"/>
      <c r="Y48" s="572"/>
      <c r="Z48" s="588"/>
      <c r="AA48" s="589"/>
      <c r="AB48" s="589"/>
      <c r="AC48" s="589"/>
      <c r="AD48" s="589"/>
      <c r="AE48" s="589"/>
      <c r="AF48" s="572"/>
      <c r="AG48" s="588"/>
      <c r="AH48" s="589"/>
      <c r="AI48" s="572"/>
      <c r="AJ48" s="588"/>
      <c r="AK48" s="589"/>
      <c r="AL48" s="572"/>
      <c r="AM48" s="588"/>
      <c r="AN48" s="589"/>
      <c r="AO48" s="572"/>
      <c r="AP48" s="588"/>
      <c r="AQ48" s="589"/>
      <c r="AR48" s="572"/>
      <c r="AS48" s="588"/>
      <c r="AT48" s="589"/>
      <c r="AU48" s="572"/>
      <c r="AV48" s="588"/>
      <c r="AW48" s="589"/>
      <c r="AX48" s="572"/>
      <c r="AY48" s="588"/>
      <c r="AZ48" s="589"/>
      <c r="BA48" s="572"/>
      <c r="BB48" s="644"/>
      <c r="BC48" s="573"/>
      <c r="BD48" s="590"/>
      <c r="BE48" s="590"/>
      <c r="BF48" s="624"/>
    </row>
    <row r="49" spans="1:58" ht="15.75" thickBot="1">
      <c r="A49" s="550" t="s">
        <v>455</v>
      </c>
      <c r="B49" s="597">
        <f aca="true" t="shared" si="5" ref="B49:AG49">SUM(B47)</f>
        <v>0</v>
      </c>
      <c r="C49" s="598">
        <f t="shared" si="5"/>
        <v>0</v>
      </c>
      <c r="D49" s="599">
        <f t="shared" si="5"/>
        <v>0</v>
      </c>
      <c r="E49" s="600">
        <f t="shared" si="5"/>
        <v>0</v>
      </c>
      <c r="F49" s="601">
        <f t="shared" si="5"/>
        <v>0</v>
      </c>
      <c r="G49" s="646">
        <f t="shared" si="5"/>
        <v>0</v>
      </c>
      <c r="H49" s="597" t="e">
        <f t="shared" si="5"/>
        <v>#DIV/0!</v>
      </c>
      <c r="I49" s="603">
        <f t="shared" si="5"/>
        <v>0</v>
      </c>
      <c r="J49" s="600">
        <f t="shared" si="5"/>
        <v>0</v>
      </c>
      <c r="K49" s="600">
        <f t="shared" si="5"/>
        <v>0</v>
      </c>
      <c r="L49" s="598">
        <f t="shared" si="5"/>
        <v>0</v>
      </c>
      <c r="M49" s="603">
        <f t="shared" si="5"/>
        <v>0</v>
      </c>
      <c r="N49" s="600">
        <f t="shared" si="5"/>
        <v>0</v>
      </c>
      <c r="O49" s="598">
        <f t="shared" si="5"/>
        <v>0</v>
      </c>
      <c r="P49" s="603">
        <f t="shared" si="5"/>
        <v>0</v>
      </c>
      <c r="Q49" s="600">
        <f t="shared" si="5"/>
        <v>0</v>
      </c>
      <c r="R49" s="598">
        <f t="shared" si="5"/>
        <v>0</v>
      </c>
      <c r="S49" s="603">
        <f t="shared" si="5"/>
        <v>0</v>
      </c>
      <c r="T49" s="600">
        <f t="shared" si="5"/>
        <v>0</v>
      </c>
      <c r="U49" s="598">
        <f t="shared" si="5"/>
        <v>0</v>
      </c>
      <c r="V49" s="597">
        <f t="shared" si="5"/>
        <v>0</v>
      </c>
      <c r="W49" s="603">
        <f t="shared" si="5"/>
        <v>0</v>
      </c>
      <c r="X49" s="600">
        <f t="shared" si="5"/>
        <v>0</v>
      </c>
      <c r="Y49" s="598">
        <f t="shared" si="5"/>
        <v>0</v>
      </c>
      <c r="Z49" s="603">
        <f t="shared" si="5"/>
        <v>0</v>
      </c>
      <c r="AA49" s="600">
        <f t="shared" si="5"/>
        <v>0</v>
      </c>
      <c r="AB49" s="600">
        <f t="shared" si="5"/>
        <v>0</v>
      </c>
      <c r="AC49" s="600">
        <f t="shared" si="5"/>
        <v>0</v>
      </c>
      <c r="AD49" s="600">
        <f t="shared" si="5"/>
        <v>0</v>
      </c>
      <c r="AE49" s="600">
        <f t="shared" si="5"/>
        <v>0</v>
      </c>
      <c r="AF49" s="598">
        <f t="shared" si="5"/>
        <v>0</v>
      </c>
      <c r="AG49" s="603">
        <f t="shared" si="5"/>
        <v>0</v>
      </c>
      <c r="AH49" s="600">
        <f aca="true" t="shared" si="6" ref="AH49:BA49">SUM(AH47)</f>
        <v>0</v>
      </c>
      <c r="AI49" s="598">
        <f t="shared" si="6"/>
        <v>0</v>
      </c>
      <c r="AJ49" s="603">
        <f t="shared" si="6"/>
        <v>0</v>
      </c>
      <c r="AK49" s="600">
        <f t="shared" si="6"/>
        <v>0</v>
      </c>
      <c r="AL49" s="598">
        <f t="shared" si="6"/>
        <v>0</v>
      </c>
      <c r="AM49" s="603">
        <f t="shared" si="6"/>
        <v>0</v>
      </c>
      <c r="AN49" s="600">
        <f t="shared" si="6"/>
        <v>0</v>
      </c>
      <c r="AO49" s="598">
        <f t="shared" si="6"/>
        <v>0</v>
      </c>
      <c r="AP49" s="603">
        <f t="shared" si="6"/>
        <v>0</v>
      </c>
      <c r="AQ49" s="600">
        <f t="shared" si="6"/>
        <v>0</v>
      </c>
      <c r="AR49" s="598">
        <f t="shared" si="6"/>
        <v>0</v>
      </c>
      <c r="AS49" s="603">
        <f t="shared" si="6"/>
        <v>0</v>
      </c>
      <c r="AT49" s="600">
        <f t="shared" si="6"/>
        <v>0</v>
      </c>
      <c r="AU49" s="598">
        <f t="shared" si="6"/>
        <v>0</v>
      </c>
      <c r="AV49" s="603">
        <f t="shared" si="6"/>
        <v>0</v>
      </c>
      <c r="AW49" s="600">
        <f t="shared" si="6"/>
        <v>0</v>
      </c>
      <c r="AX49" s="598">
        <f t="shared" si="6"/>
        <v>0</v>
      </c>
      <c r="AY49" s="603">
        <f t="shared" si="6"/>
        <v>0</v>
      </c>
      <c r="AZ49" s="600">
        <f t="shared" si="6"/>
        <v>0</v>
      </c>
      <c r="BA49" s="598">
        <f t="shared" si="6"/>
        <v>0</v>
      </c>
      <c r="BB49" s="647"/>
      <c r="BC49" s="597">
        <f>SUM(BC47)</f>
        <v>0</v>
      </c>
      <c r="BD49" s="685"/>
      <c r="BE49" s="597">
        <f>SUM(BE47)</f>
        <v>0</v>
      </c>
      <c r="BF49" s="624"/>
    </row>
    <row r="50" spans="1:58" ht="15">
      <c r="A50" s="555" t="s">
        <v>454</v>
      </c>
      <c r="B50" s="631"/>
      <c r="C50" s="632"/>
      <c r="D50" s="633"/>
      <c r="E50" s="634"/>
      <c r="F50" s="634"/>
      <c r="G50" s="635"/>
      <c r="H50" s="631"/>
      <c r="I50" s="636"/>
      <c r="J50" s="634"/>
      <c r="K50" s="634"/>
      <c r="L50" s="632"/>
      <c r="M50" s="636"/>
      <c r="N50" s="634"/>
      <c r="O50" s="632"/>
      <c r="P50" s="636"/>
      <c r="Q50" s="634"/>
      <c r="R50" s="632"/>
      <c r="S50" s="636"/>
      <c r="T50" s="634"/>
      <c r="U50" s="632"/>
      <c r="V50" s="631"/>
      <c r="W50" s="636"/>
      <c r="X50" s="634"/>
      <c r="Y50" s="632"/>
      <c r="Z50" s="636"/>
      <c r="AA50" s="634"/>
      <c r="AB50" s="634"/>
      <c r="AC50" s="634"/>
      <c r="AD50" s="634"/>
      <c r="AE50" s="634"/>
      <c r="AF50" s="632"/>
      <c r="AG50" s="636"/>
      <c r="AH50" s="634"/>
      <c r="AI50" s="632"/>
      <c r="AJ50" s="636"/>
      <c r="AK50" s="634"/>
      <c r="AL50" s="632"/>
      <c r="AM50" s="636"/>
      <c r="AN50" s="634"/>
      <c r="AO50" s="632"/>
      <c r="AP50" s="636"/>
      <c r="AQ50" s="634"/>
      <c r="AR50" s="632"/>
      <c r="AS50" s="636"/>
      <c r="AT50" s="634"/>
      <c r="AU50" s="632"/>
      <c r="AV50" s="636"/>
      <c r="AW50" s="634"/>
      <c r="AX50" s="1459"/>
      <c r="AY50" s="1458"/>
      <c r="AZ50" s="1458"/>
      <c r="BA50" s="1458"/>
      <c r="BB50" s="629"/>
      <c r="BC50" s="631"/>
      <c r="BD50" s="637"/>
      <c r="BE50" s="637"/>
      <c r="BF50" s="596"/>
    </row>
    <row r="51" spans="1:58" ht="15">
      <c r="A51" s="570" t="s">
        <v>83</v>
      </c>
      <c r="B51" s="674"/>
      <c r="C51" s="674"/>
      <c r="D51" s="680"/>
      <c r="E51" s="677"/>
      <c r="F51" s="677"/>
      <c r="G51" s="678"/>
      <c r="H51" s="590" t="e">
        <f>D51/B51</f>
        <v>#DIV/0!</v>
      </c>
      <c r="I51" s="682"/>
      <c r="J51" s="677"/>
      <c r="K51" s="677"/>
      <c r="L51" s="572">
        <f>I51*J51*K51</f>
        <v>0</v>
      </c>
      <c r="M51" s="682"/>
      <c r="N51" s="677"/>
      <c r="O51" s="572">
        <f>M51*N51</f>
        <v>0</v>
      </c>
      <c r="P51" s="682"/>
      <c r="Q51" s="677"/>
      <c r="R51" s="572">
        <f>P51*Q51</f>
        <v>0</v>
      </c>
      <c r="S51" s="682"/>
      <c r="T51" s="677"/>
      <c r="U51" s="572">
        <f>S51*T51</f>
        <v>0</v>
      </c>
      <c r="V51" s="573">
        <f>SUM(L51,O51,R51,U51)</f>
        <v>0</v>
      </c>
      <c r="W51" s="682"/>
      <c r="X51" s="677"/>
      <c r="Y51" s="572">
        <f>W51*X51</f>
        <v>0</v>
      </c>
      <c r="Z51" s="682"/>
      <c r="AA51" s="677"/>
      <c r="AB51" s="677"/>
      <c r="AC51" s="677"/>
      <c r="AD51" s="677"/>
      <c r="AE51" s="677"/>
      <c r="AF51" s="572">
        <f>(+Z51*AC51)+(AA51*AD51)+(AB51*AE51)</f>
        <v>0</v>
      </c>
      <c r="AG51" s="682"/>
      <c r="AH51" s="677"/>
      <c r="AI51" s="572">
        <f>AG51*AH51</f>
        <v>0</v>
      </c>
      <c r="AJ51" s="682"/>
      <c r="AK51" s="677"/>
      <c r="AL51" s="572">
        <f>AJ51*AK51</f>
        <v>0</v>
      </c>
      <c r="AM51" s="682"/>
      <c r="AN51" s="677"/>
      <c r="AO51" s="572">
        <f>AM51*AN51</f>
        <v>0</v>
      </c>
      <c r="AP51" s="682"/>
      <c r="AQ51" s="677"/>
      <c r="AR51" s="572">
        <f>AP51*AQ51</f>
        <v>0</v>
      </c>
      <c r="AS51" s="682"/>
      <c r="AT51" s="677"/>
      <c r="AU51" s="572">
        <f>AS51*AT51</f>
        <v>0</v>
      </c>
      <c r="AV51" s="682"/>
      <c r="AW51" s="677"/>
      <c r="AX51" s="1460">
        <f>AV51*AW51</f>
        <v>0</v>
      </c>
      <c r="AY51" s="1457"/>
      <c r="AZ51" s="1457"/>
      <c r="BA51" s="1453"/>
      <c r="BB51" s="638"/>
      <c r="BC51" s="590">
        <f>SUM(V51,Y51,AF51,AI51,AL51,AO51,AU51,AX51,AR51)</f>
        <v>0</v>
      </c>
      <c r="BD51" s="582"/>
      <c r="BE51" s="590"/>
      <c r="BF51" s="624"/>
    </row>
    <row r="52" spans="1:58" ht="15">
      <c r="A52" s="639"/>
      <c r="B52" s="640"/>
      <c r="C52" s="641"/>
      <c r="D52" s="642"/>
      <c r="E52" s="589"/>
      <c r="F52" s="591"/>
      <c r="G52" s="643"/>
      <c r="H52" s="640"/>
      <c r="I52" s="588"/>
      <c r="J52" s="589"/>
      <c r="K52" s="589"/>
      <c r="L52" s="572"/>
      <c r="M52" s="588"/>
      <c r="N52" s="589"/>
      <c r="O52" s="572"/>
      <c r="P52" s="588"/>
      <c r="Q52" s="591"/>
      <c r="R52" s="572"/>
      <c r="S52" s="588"/>
      <c r="T52" s="591"/>
      <c r="U52" s="572"/>
      <c r="V52" s="590"/>
      <c r="W52" s="588"/>
      <c r="X52" s="589"/>
      <c r="Y52" s="572"/>
      <c r="Z52" s="588"/>
      <c r="AA52" s="589"/>
      <c r="AB52" s="589"/>
      <c r="AC52" s="589"/>
      <c r="AD52" s="589"/>
      <c r="AE52" s="589"/>
      <c r="AF52" s="572"/>
      <c r="AG52" s="588"/>
      <c r="AH52" s="589"/>
      <c r="AI52" s="572"/>
      <c r="AJ52" s="588"/>
      <c r="AK52" s="589"/>
      <c r="AL52" s="572"/>
      <c r="AM52" s="588"/>
      <c r="AN52" s="589"/>
      <c r="AO52" s="572"/>
      <c r="AP52" s="588"/>
      <c r="AQ52" s="589"/>
      <c r="AR52" s="572"/>
      <c r="AS52" s="588"/>
      <c r="AT52" s="589"/>
      <c r="AU52" s="572"/>
      <c r="AV52" s="588"/>
      <c r="AW52" s="589"/>
      <c r="AX52" s="1460"/>
      <c r="AY52" s="1453"/>
      <c r="AZ52" s="1453"/>
      <c r="BA52" s="1453"/>
      <c r="BB52" s="644"/>
      <c r="BC52" s="573"/>
      <c r="BD52" s="590"/>
      <c r="BE52" s="590"/>
      <c r="BF52" s="624"/>
    </row>
    <row r="53" spans="1:58" ht="15">
      <c r="A53" s="570" t="s">
        <v>474</v>
      </c>
      <c r="B53" s="674"/>
      <c r="C53" s="674"/>
      <c r="D53" s="680"/>
      <c r="E53" s="677"/>
      <c r="F53" s="677"/>
      <c r="G53" s="678"/>
      <c r="H53" s="590" t="e">
        <f>D53/B53</f>
        <v>#DIV/0!</v>
      </c>
      <c r="I53" s="682"/>
      <c r="J53" s="677"/>
      <c r="K53" s="677"/>
      <c r="L53" s="572">
        <f>I53*J53*K53</f>
        <v>0</v>
      </c>
      <c r="M53" s="682"/>
      <c r="N53" s="677"/>
      <c r="O53" s="572">
        <f>M53*N53</f>
        <v>0</v>
      </c>
      <c r="P53" s="682"/>
      <c r="Q53" s="677"/>
      <c r="R53" s="572">
        <f>P53*Q53</f>
        <v>0</v>
      </c>
      <c r="S53" s="682"/>
      <c r="T53" s="677"/>
      <c r="U53" s="572">
        <f>S53*T53</f>
        <v>0</v>
      </c>
      <c r="V53" s="573">
        <f>SUM(L53,O53,R53,U53)</f>
        <v>0</v>
      </c>
      <c r="W53" s="682"/>
      <c r="X53" s="677"/>
      <c r="Y53" s="572">
        <f>W53*X53</f>
        <v>0</v>
      </c>
      <c r="Z53" s="682"/>
      <c r="AA53" s="677"/>
      <c r="AB53" s="677"/>
      <c r="AC53" s="677"/>
      <c r="AD53" s="677"/>
      <c r="AE53" s="677"/>
      <c r="AF53" s="572">
        <f>(+Z53*AC53)+(AA53*AD53)+(AB53*AE53)</f>
        <v>0</v>
      </c>
      <c r="AG53" s="682"/>
      <c r="AH53" s="677"/>
      <c r="AI53" s="572">
        <f>AG53*AH53</f>
        <v>0</v>
      </c>
      <c r="AJ53" s="682"/>
      <c r="AK53" s="677"/>
      <c r="AL53" s="572">
        <f>AJ53*AK53</f>
        <v>0</v>
      </c>
      <c r="AM53" s="682"/>
      <c r="AN53" s="677"/>
      <c r="AO53" s="572">
        <f>AM53*AN53</f>
        <v>0</v>
      </c>
      <c r="AP53" s="682"/>
      <c r="AQ53" s="677"/>
      <c r="AR53" s="572">
        <f>AP53*AQ53</f>
        <v>0</v>
      </c>
      <c r="AS53" s="682"/>
      <c r="AT53" s="677"/>
      <c r="AU53" s="572">
        <f>AS53*AT53</f>
        <v>0</v>
      </c>
      <c r="AV53" s="682"/>
      <c r="AW53" s="677"/>
      <c r="AX53" s="1460">
        <f>AV53*AW53</f>
        <v>0</v>
      </c>
      <c r="AY53" s="1457"/>
      <c r="AZ53" s="1457"/>
      <c r="BA53" s="1453"/>
      <c r="BB53" s="638"/>
      <c r="BC53" s="590">
        <f>SUM(V53,Y53,AF53,AI53,AL53,AO53,AU53,AX53,AR53)</f>
        <v>0</v>
      </c>
      <c r="BD53" s="582"/>
      <c r="BE53" s="590"/>
      <c r="BF53" s="624"/>
    </row>
    <row r="54" spans="1:58" ht="15">
      <c r="A54" s="639"/>
      <c r="B54" s="640"/>
      <c r="C54" s="641"/>
      <c r="D54" s="642"/>
      <c r="E54" s="589"/>
      <c r="F54" s="591"/>
      <c r="G54" s="643"/>
      <c r="H54" s="640"/>
      <c r="I54" s="588"/>
      <c r="J54" s="589"/>
      <c r="K54" s="589"/>
      <c r="L54" s="572"/>
      <c r="M54" s="588"/>
      <c r="N54" s="589"/>
      <c r="O54" s="572"/>
      <c r="P54" s="588"/>
      <c r="Q54" s="591"/>
      <c r="R54" s="572"/>
      <c r="S54" s="588"/>
      <c r="T54" s="591"/>
      <c r="U54" s="572"/>
      <c r="V54" s="590"/>
      <c r="W54" s="588"/>
      <c r="X54" s="589"/>
      <c r="Y54" s="572"/>
      <c r="Z54" s="588"/>
      <c r="AA54" s="589"/>
      <c r="AB54" s="589"/>
      <c r="AC54" s="589"/>
      <c r="AD54" s="589"/>
      <c r="AE54" s="589"/>
      <c r="AF54" s="572"/>
      <c r="AG54" s="588"/>
      <c r="AH54" s="589"/>
      <c r="AI54" s="572"/>
      <c r="AJ54" s="588"/>
      <c r="AK54" s="589"/>
      <c r="AL54" s="572"/>
      <c r="AM54" s="588"/>
      <c r="AN54" s="589"/>
      <c r="AO54" s="572"/>
      <c r="AP54" s="588"/>
      <c r="AQ54" s="589"/>
      <c r="AR54" s="572"/>
      <c r="AS54" s="588"/>
      <c r="AT54" s="589"/>
      <c r="AU54" s="572"/>
      <c r="AV54" s="588"/>
      <c r="AW54" s="589"/>
      <c r="AX54" s="1460"/>
      <c r="AY54" s="1453"/>
      <c r="AZ54" s="1453"/>
      <c r="BA54" s="1453"/>
      <c r="BB54" s="644"/>
      <c r="BC54" s="573"/>
      <c r="BD54" s="590"/>
      <c r="BE54" s="590"/>
      <c r="BF54" s="624"/>
    </row>
    <row r="55" spans="1:58" ht="15">
      <c r="A55" s="570" t="s">
        <v>84</v>
      </c>
      <c r="B55" s="674"/>
      <c r="C55" s="674"/>
      <c r="D55" s="680"/>
      <c r="E55" s="677"/>
      <c r="F55" s="677"/>
      <c r="G55" s="678"/>
      <c r="H55" s="590" t="e">
        <f>D55/B55</f>
        <v>#DIV/0!</v>
      </c>
      <c r="I55" s="682"/>
      <c r="J55" s="677"/>
      <c r="K55" s="677"/>
      <c r="L55" s="572">
        <f>I55*J55*K55</f>
        <v>0</v>
      </c>
      <c r="M55" s="682"/>
      <c r="N55" s="677"/>
      <c r="O55" s="572">
        <f>M55*N55</f>
        <v>0</v>
      </c>
      <c r="P55" s="682"/>
      <c r="Q55" s="677"/>
      <c r="R55" s="572">
        <f>P55*Q55</f>
        <v>0</v>
      </c>
      <c r="S55" s="682"/>
      <c r="T55" s="677"/>
      <c r="U55" s="572">
        <f>S55*T55</f>
        <v>0</v>
      </c>
      <c r="V55" s="573">
        <f>SUM(L55,O55,R55,U55)</f>
        <v>0</v>
      </c>
      <c r="W55" s="682"/>
      <c r="X55" s="677"/>
      <c r="Y55" s="572">
        <f>W55*X55</f>
        <v>0</v>
      </c>
      <c r="Z55" s="682"/>
      <c r="AA55" s="677"/>
      <c r="AB55" s="677"/>
      <c r="AC55" s="677"/>
      <c r="AD55" s="677"/>
      <c r="AE55" s="677"/>
      <c r="AF55" s="572">
        <f>(+Z55*AC55)+(AA55*AD55)+(AB55*AE55)</f>
        <v>0</v>
      </c>
      <c r="AG55" s="682"/>
      <c r="AH55" s="677"/>
      <c r="AI55" s="572">
        <f>AG55*AH55</f>
        <v>0</v>
      </c>
      <c r="AJ55" s="682"/>
      <c r="AK55" s="677"/>
      <c r="AL55" s="572">
        <f>AJ55*AK55</f>
        <v>0</v>
      </c>
      <c r="AM55" s="682"/>
      <c r="AN55" s="677"/>
      <c r="AO55" s="572">
        <f>AM55*AN55</f>
        <v>0</v>
      </c>
      <c r="AP55" s="682"/>
      <c r="AQ55" s="677"/>
      <c r="AR55" s="572">
        <f>AP55*AQ55</f>
        <v>0</v>
      </c>
      <c r="AS55" s="682"/>
      <c r="AT55" s="677"/>
      <c r="AU55" s="572">
        <f>AS55*AT55</f>
        <v>0</v>
      </c>
      <c r="AV55" s="682"/>
      <c r="AW55" s="677"/>
      <c r="AX55" s="1460">
        <f>AV55*AW55</f>
        <v>0</v>
      </c>
      <c r="AY55" s="1457"/>
      <c r="AZ55" s="1457"/>
      <c r="BA55" s="1453"/>
      <c r="BB55" s="638"/>
      <c r="BC55" s="590">
        <f>SUM(V55,Y55,AF55,AI55,AL55,AO55,AU55,AX55,AR55)</f>
        <v>0</v>
      </c>
      <c r="BD55" s="582"/>
      <c r="BE55" s="590"/>
      <c r="BF55" s="624"/>
    </row>
    <row r="56" spans="1:58" ht="15">
      <c r="A56" s="570"/>
      <c r="B56" s="903"/>
      <c r="C56" s="903"/>
      <c r="D56" s="1395"/>
      <c r="E56" s="1396"/>
      <c r="F56" s="1396"/>
      <c r="G56" s="1397"/>
      <c r="H56" s="590"/>
      <c r="I56" s="1398"/>
      <c r="J56" s="1396"/>
      <c r="K56" s="1396"/>
      <c r="L56" s="572"/>
      <c r="M56" s="1398"/>
      <c r="N56" s="1396"/>
      <c r="O56" s="572"/>
      <c r="P56" s="1398"/>
      <c r="Q56" s="1396"/>
      <c r="R56" s="572"/>
      <c r="S56" s="1398"/>
      <c r="T56" s="1396"/>
      <c r="U56" s="572"/>
      <c r="V56" s="573"/>
      <c r="W56" s="1398"/>
      <c r="X56" s="1396"/>
      <c r="Y56" s="572"/>
      <c r="Z56" s="1398"/>
      <c r="AA56" s="1396"/>
      <c r="AB56" s="1396"/>
      <c r="AC56" s="1396"/>
      <c r="AD56" s="1396"/>
      <c r="AE56" s="1396"/>
      <c r="AF56" s="572"/>
      <c r="AG56" s="1398"/>
      <c r="AH56" s="1396"/>
      <c r="AI56" s="572"/>
      <c r="AJ56" s="1398"/>
      <c r="AK56" s="1396"/>
      <c r="AL56" s="572"/>
      <c r="AM56" s="1398"/>
      <c r="AN56" s="1396"/>
      <c r="AO56" s="572"/>
      <c r="AP56" s="1398"/>
      <c r="AQ56" s="1396"/>
      <c r="AR56" s="572"/>
      <c r="AS56" s="1398"/>
      <c r="AT56" s="1396"/>
      <c r="AU56" s="572"/>
      <c r="AV56" s="1398"/>
      <c r="AW56" s="1396"/>
      <c r="AX56" s="1460"/>
      <c r="AY56" s="1457"/>
      <c r="AZ56" s="1457"/>
      <c r="BA56" s="1453"/>
      <c r="BB56" s="638"/>
      <c r="BC56" s="590"/>
      <c r="BD56" s="582"/>
      <c r="BE56" s="590"/>
      <c r="BF56" s="624"/>
    </row>
    <row r="57" spans="1:58" ht="14.25" customHeight="1">
      <c r="A57" s="570" t="s">
        <v>117</v>
      </c>
      <c r="B57" s="674"/>
      <c r="C57" s="674"/>
      <c r="D57" s="680"/>
      <c r="E57" s="677"/>
      <c r="F57" s="677"/>
      <c r="G57" s="678"/>
      <c r="H57" s="590" t="e">
        <f>D57/B57</f>
        <v>#DIV/0!</v>
      </c>
      <c r="I57" s="682"/>
      <c r="J57" s="677"/>
      <c r="K57" s="677"/>
      <c r="L57" s="572">
        <f>I57*J57*K57</f>
        <v>0</v>
      </c>
      <c r="M57" s="682"/>
      <c r="N57" s="677"/>
      <c r="O57" s="572">
        <f>M57*N57</f>
        <v>0</v>
      </c>
      <c r="P57" s="682"/>
      <c r="Q57" s="677"/>
      <c r="R57" s="572">
        <f>P57*Q57</f>
        <v>0</v>
      </c>
      <c r="S57" s="682"/>
      <c r="T57" s="677"/>
      <c r="U57" s="572">
        <f>S57*T57</f>
        <v>0</v>
      </c>
      <c r="V57" s="573">
        <f>SUM(L57,O57,R57,U57)</f>
        <v>0</v>
      </c>
      <c r="W57" s="682"/>
      <c r="X57" s="677"/>
      <c r="Y57" s="572">
        <f>W57*X57</f>
        <v>0</v>
      </c>
      <c r="Z57" s="682"/>
      <c r="AA57" s="677"/>
      <c r="AB57" s="677"/>
      <c r="AC57" s="677"/>
      <c r="AD57" s="677"/>
      <c r="AE57" s="677"/>
      <c r="AF57" s="572">
        <f>(+Z57*AC57)+(AA57*AD57)+(AB57*AE57)</f>
        <v>0</v>
      </c>
      <c r="AG57" s="682"/>
      <c r="AH57" s="677"/>
      <c r="AI57" s="572">
        <f>AG57*AH57</f>
        <v>0</v>
      </c>
      <c r="AJ57" s="682"/>
      <c r="AK57" s="677"/>
      <c r="AL57" s="572">
        <f>AJ57*AK57</f>
        <v>0</v>
      </c>
      <c r="AM57" s="682"/>
      <c r="AN57" s="677"/>
      <c r="AO57" s="572">
        <f>AM57*AN57</f>
        <v>0</v>
      </c>
      <c r="AP57" s="682"/>
      <c r="AQ57" s="677"/>
      <c r="AR57" s="572">
        <f>AP57*AQ57</f>
        <v>0</v>
      </c>
      <c r="AS57" s="682"/>
      <c r="AT57" s="677"/>
      <c r="AU57" s="572">
        <f>AS57*AT57</f>
        <v>0</v>
      </c>
      <c r="AV57" s="682"/>
      <c r="AW57" s="677"/>
      <c r="AX57" s="1460">
        <f>AV57*AW57</f>
        <v>0</v>
      </c>
      <c r="AY57" s="1457"/>
      <c r="AZ57" s="1457"/>
      <c r="BA57" s="1453"/>
      <c r="BB57" s="638"/>
      <c r="BC57" s="590">
        <f>SUM(V57,Y57,AF57,AI57,AL57,AO57,AU57,AX57,AR57)</f>
        <v>0</v>
      </c>
      <c r="BD57" s="582"/>
      <c r="BE57" s="590"/>
      <c r="BF57" s="624"/>
    </row>
    <row r="58" spans="1:58" ht="15">
      <c r="A58" s="639"/>
      <c r="B58" s="640"/>
      <c r="C58" s="641"/>
      <c r="D58" s="642"/>
      <c r="E58" s="591"/>
      <c r="F58" s="591"/>
      <c r="G58" s="645"/>
      <c r="H58" s="590"/>
      <c r="I58" s="588"/>
      <c r="J58" s="589"/>
      <c r="K58" s="589"/>
      <c r="L58" s="572"/>
      <c r="M58" s="588"/>
      <c r="N58" s="589"/>
      <c r="O58" s="572"/>
      <c r="P58" s="588"/>
      <c r="Q58" s="589"/>
      <c r="R58" s="572"/>
      <c r="S58" s="588"/>
      <c r="T58" s="589"/>
      <c r="U58" s="572"/>
      <c r="V58" s="590"/>
      <c r="W58" s="588"/>
      <c r="X58" s="589"/>
      <c r="Y58" s="572"/>
      <c r="Z58" s="588"/>
      <c r="AA58" s="589"/>
      <c r="AB58" s="589"/>
      <c r="AC58" s="589"/>
      <c r="AD58" s="589"/>
      <c r="AE58" s="589"/>
      <c r="AF58" s="572"/>
      <c r="AG58" s="588"/>
      <c r="AH58" s="589"/>
      <c r="AI58" s="572"/>
      <c r="AJ58" s="588"/>
      <c r="AK58" s="589"/>
      <c r="AL58" s="572"/>
      <c r="AM58" s="588"/>
      <c r="AN58" s="589"/>
      <c r="AO58" s="572"/>
      <c r="AP58" s="588"/>
      <c r="AQ58" s="589"/>
      <c r="AR58" s="572"/>
      <c r="AS58" s="588"/>
      <c r="AT58" s="589"/>
      <c r="AU58" s="572"/>
      <c r="AV58" s="588"/>
      <c r="AW58" s="589"/>
      <c r="AX58" s="1460"/>
      <c r="AY58" s="1453"/>
      <c r="AZ58" s="1453"/>
      <c r="BA58" s="1453"/>
      <c r="BB58" s="644"/>
      <c r="BC58" s="573"/>
      <c r="BD58" s="590"/>
      <c r="BE58" s="590"/>
      <c r="BF58" s="624"/>
    </row>
    <row r="59" spans="1:58" ht="15.75" thickBot="1">
      <c r="A59" s="550" t="s">
        <v>480</v>
      </c>
      <c r="B59" s="597">
        <f>SUM(B57,B51,B55,B53)</f>
        <v>0</v>
      </c>
      <c r="C59" s="598">
        <f aca="true" t="shared" si="7" ref="C59:AX59">SUM(C57,C51,C55,C53)</f>
        <v>0</v>
      </c>
      <c r="D59" s="599">
        <f t="shared" si="7"/>
        <v>0</v>
      </c>
      <c r="E59" s="600">
        <f t="shared" si="7"/>
        <v>0</v>
      </c>
      <c r="F59" s="601">
        <f t="shared" si="7"/>
        <v>0</v>
      </c>
      <c r="G59" s="646">
        <f t="shared" si="7"/>
        <v>0</v>
      </c>
      <c r="H59" s="597" t="e">
        <f t="shared" si="7"/>
        <v>#DIV/0!</v>
      </c>
      <c r="I59" s="603">
        <f t="shared" si="7"/>
        <v>0</v>
      </c>
      <c r="J59" s="600">
        <f t="shared" si="7"/>
        <v>0</v>
      </c>
      <c r="K59" s="600">
        <f t="shared" si="7"/>
        <v>0</v>
      </c>
      <c r="L59" s="598">
        <f t="shared" si="7"/>
        <v>0</v>
      </c>
      <c r="M59" s="603">
        <f t="shared" si="7"/>
        <v>0</v>
      </c>
      <c r="N59" s="600">
        <f t="shared" si="7"/>
        <v>0</v>
      </c>
      <c r="O59" s="598">
        <f t="shared" si="7"/>
        <v>0</v>
      </c>
      <c r="P59" s="603">
        <f t="shared" si="7"/>
        <v>0</v>
      </c>
      <c r="Q59" s="600">
        <f t="shared" si="7"/>
        <v>0</v>
      </c>
      <c r="R59" s="598">
        <f t="shared" si="7"/>
        <v>0</v>
      </c>
      <c r="S59" s="603">
        <f t="shared" si="7"/>
        <v>0</v>
      </c>
      <c r="T59" s="600">
        <f t="shared" si="7"/>
        <v>0</v>
      </c>
      <c r="U59" s="598">
        <f t="shared" si="7"/>
        <v>0</v>
      </c>
      <c r="V59" s="597">
        <f t="shared" si="7"/>
        <v>0</v>
      </c>
      <c r="W59" s="603">
        <f t="shared" si="7"/>
        <v>0</v>
      </c>
      <c r="X59" s="600">
        <f t="shared" si="7"/>
        <v>0</v>
      </c>
      <c r="Y59" s="598">
        <f t="shared" si="7"/>
        <v>0</v>
      </c>
      <c r="Z59" s="603">
        <f t="shared" si="7"/>
        <v>0</v>
      </c>
      <c r="AA59" s="600">
        <f t="shared" si="7"/>
        <v>0</v>
      </c>
      <c r="AB59" s="600">
        <f t="shared" si="7"/>
        <v>0</v>
      </c>
      <c r="AC59" s="600">
        <f t="shared" si="7"/>
        <v>0</v>
      </c>
      <c r="AD59" s="600">
        <f t="shared" si="7"/>
        <v>0</v>
      </c>
      <c r="AE59" s="600">
        <f t="shared" si="7"/>
        <v>0</v>
      </c>
      <c r="AF59" s="598">
        <f t="shared" si="7"/>
        <v>0</v>
      </c>
      <c r="AG59" s="603">
        <f t="shared" si="7"/>
        <v>0</v>
      </c>
      <c r="AH59" s="600">
        <f t="shared" si="7"/>
        <v>0</v>
      </c>
      <c r="AI59" s="598">
        <f t="shared" si="7"/>
        <v>0</v>
      </c>
      <c r="AJ59" s="603">
        <f t="shared" si="7"/>
        <v>0</v>
      </c>
      <c r="AK59" s="600">
        <f t="shared" si="7"/>
        <v>0</v>
      </c>
      <c r="AL59" s="598">
        <f t="shared" si="7"/>
        <v>0</v>
      </c>
      <c r="AM59" s="603">
        <f t="shared" si="7"/>
        <v>0</v>
      </c>
      <c r="AN59" s="600">
        <f t="shared" si="7"/>
        <v>0</v>
      </c>
      <c r="AO59" s="598">
        <f t="shared" si="7"/>
        <v>0</v>
      </c>
      <c r="AP59" s="603">
        <f t="shared" si="7"/>
        <v>0</v>
      </c>
      <c r="AQ59" s="600">
        <f t="shared" si="7"/>
        <v>0</v>
      </c>
      <c r="AR59" s="598">
        <f t="shared" si="7"/>
        <v>0</v>
      </c>
      <c r="AS59" s="603">
        <f t="shared" si="7"/>
        <v>0</v>
      </c>
      <c r="AT59" s="600">
        <f t="shared" si="7"/>
        <v>0</v>
      </c>
      <c r="AU59" s="598">
        <f t="shared" si="7"/>
        <v>0</v>
      </c>
      <c r="AV59" s="603">
        <f t="shared" si="7"/>
        <v>0</v>
      </c>
      <c r="AW59" s="600">
        <f t="shared" si="7"/>
        <v>0</v>
      </c>
      <c r="AX59" s="1461">
        <f t="shared" si="7"/>
        <v>0</v>
      </c>
      <c r="AY59" s="1451"/>
      <c r="AZ59" s="1451"/>
      <c r="BA59" s="1451"/>
      <c r="BB59" s="647"/>
      <c r="BC59" s="597">
        <f>SUM(BC57,BC51,BC55,BC53)</f>
        <v>0</v>
      </c>
      <c r="BD59" s="685"/>
      <c r="BE59" s="597">
        <f>BC59-BD59</f>
        <v>0</v>
      </c>
      <c r="BF59" s="624"/>
    </row>
    <row r="60" spans="1:58" ht="15.75" thickBot="1">
      <c r="A60" s="624"/>
      <c r="B60" s="624"/>
      <c r="C60" s="624"/>
      <c r="D60" s="624"/>
      <c r="E60" s="624"/>
      <c r="F60" s="624"/>
      <c r="G60" s="624"/>
      <c r="H60" s="624"/>
      <c r="I60" s="624"/>
      <c r="J60" s="624"/>
      <c r="K60" s="624"/>
      <c r="L60" s="624"/>
      <c r="M60" s="624"/>
      <c r="N60" s="624"/>
      <c r="O60" s="624"/>
      <c r="P60" s="624"/>
      <c r="Q60" s="624"/>
      <c r="R60" s="624"/>
      <c r="S60" s="624"/>
      <c r="T60" s="624"/>
      <c r="U60" s="624"/>
      <c r="V60" s="624"/>
      <c r="W60" s="624"/>
      <c r="X60" s="624"/>
      <c r="Y60" s="624"/>
      <c r="Z60" s="624"/>
      <c r="AA60" s="624"/>
      <c r="AB60" s="624"/>
      <c r="AC60" s="624"/>
      <c r="AD60" s="624"/>
      <c r="AE60" s="624"/>
      <c r="AF60" s="624"/>
      <c r="AG60" s="624"/>
      <c r="AH60" s="624"/>
      <c r="AI60" s="624"/>
      <c r="AJ60" s="624"/>
      <c r="AK60" s="624"/>
      <c r="AL60" s="624"/>
      <c r="AM60" s="624"/>
      <c r="AN60" s="624"/>
      <c r="AO60" s="624"/>
      <c r="AP60" s="624"/>
      <c r="AQ60" s="624"/>
      <c r="AR60" s="624"/>
      <c r="AS60" s="624"/>
      <c r="AT60" s="624"/>
      <c r="AU60" s="624"/>
      <c r="AV60" s="624"/>
      <c r="AW60" s="624"/>
      <c r="AX60" s="624"/>
      <c r="AY60" s="624"/>
      <c r="AZ60" s="624"/>
      <c r="BA60" s="624"/>
      <c r="BB60" s="536"/>
      <c r="BC60" s="624"/>
      <c r="BD60" s="596"/>
      <c r="BE60" s="596"/>
      <c r="BF60" s="596"/>
    </row>
    <row r="61" spans="1:58" s="657" customFormat="1" ht="15.75" thickBot="1">
      <c r="A61" s="648" t="s">
        <v>481</v>
      </c>
      <c r="B61" s="649">
        <f aca="true" t="shared" si="8" ref="B61:AG61">SUM(B45,B35,B29,B17,B23,B59,B49)</f>
        <v>0</v>
      </c>
      <c r="C61" s="650">
        <f t="shared" si="8"/>
        <v>0</v>
      </c>
      <c r="D61" s="651">
        <f t="shared" si="8"/>
        <v>0</v>
      </c>
      <c r="E61" s="652">
        <f t="shared" si="8"/>
        <v>0</v>
      </c>
      <c r="F61" s="653">
        <f t="shared" si="8"/>
        <v>0</v>
      </c>
      <c r="G61" s="650">
        <f t="shared" si="8"/>
        <v>0</v>
      </c>
      <c r="H61" s="654" t="e">
        <f t="shared" si="8"/>
        <v>#DIV/0!</v>
      </c>
      <c r="I61" s="651">
        <f t="shared" si="8"/>
        <v>0</v>
      </c>
      <c r="J61" s="652">
        <f t="shared" si="8"/>
        <v>0</v>
      </c>
      <c r="K61" s="652">
        <f t="shared" si="8"/>
        <v>0</v>
      </c>
      <c r="L61" s="650">
        <f t="shared" si="8"/>
        <v>0</v>
      </c>
      <c r="M61" s="651">
        <f t="shared" si="8"/>
        <v>0</v>
      </c>
      <c r="N61" s="652">
        <f t="shared" si="8"/>
        <v>0</v>
      </c>
      <c r="O61" s="650">
        <f t="shared" si="8"/>
        <v>0</v>
      </c>
      <c r="P61" s="651">
        <f t="shared" si="8"/>
        <v>0</v>
      </c>
      <c r="Q61" s="652">
        <f t="shared" si="8"/>
        <v>0</v>
      </c>
      <c r="R61" s="655">
        <f t="shared" si="8"/>
        <v>0</v>
      </c>
      <c r="S61" s="652">
        <f t="shared" si="8"/>
        <v>0</v>
      </c>
      <c r="T61" s="652">
        <f t="shared" si="8"/>
        <v>0</v>
      </c>
      <c r="U61" s="650">
        <f t="shared" si="8"/>
        <v>0</v>
      </c>
      <c r="V61" s="649">
        <f t="shared" si="8"/>
        <v>0</v>
      </c>
      <c r="W61" s="651">
        <f t="shared" si="8"/>
        <v>0</v>
      </c>
      <c r="X61" s="652">
        <f t="shared" si="8"/>
        <v>0</v>
      </c>
      <c r="Y61" s="650">
        <f t="shared" si="8"/>
        <v>0</v>
      </c>
      <c r="Z61" s="651">
        <f t="shared" si="8"/>
        <v>0</v>
      </c>
      <c r="AA61" s="652">
        <f t="shared" si="8"/>
        <v>0</v>
      </c>
      <c r="AB61" s="652">
        <f t="shared" si="8"/>
        <v>0</v>
      </c>
      <c r="AC61" s="652">
        <f t="shared" si="8"/>
        <v>0</v>
      </c>
      <c r="AD61" s="652">
        <f t="shared" si="8"/>
        <v>0</v>
      </c>
      <c r="AE61" s="652">
        <f t="shared" si="8"/>
        <v>0</v>
      </c>
      <c r="AF61" s="650">
        <f t="shared" si="8"/>
        <v>0</v>
      </c>
      <c r="AG61" s="651">
        <f t="shared" si="8"/>
        <v>0</v>
      </c>
      <c r="AH61" s="652">
        <f aca="true" t="shared" si="9" ref="AH61:AX61">SUM(AH45,AH35,AH29,AH17,AH23,AH59,AH49)</f>
        <v>0</v>
      </c>
      <c r="AI61" s="650">
        <f t="shared" si="9"/>
        <v>0</v>
      </c>
      <c r="AJ61" s="651">
        <f t="shared" si="9"/>
        <v>0</v>
      </c>
      <c r="AK61" s="652">
        <f t="shared" si="9"/>
        <v>0</v>
      </c>
      <c r="AL61" s="650">
        <f t="shared" si="9"/>
        <v>0</v>
      </c>
      <c r="AM61" s="651">
        <f t="shared" si="9"/>
        <v>0</v>
      </c>
      <c r="AN61" s="652">
        <f t="shared" si="9"/>
        <v>0</v>
      </c>
      <c r="AO61" s="650">
        <f t="shared" si="9"/>
        <v>0</v>
      </c>
      <c r="AP61" s="651">
        <f t="shared" si="9"/>
        <v>0</v>
      </c>
      <c r="AQ61" s="652">
        <f t="shared" si="9"/>
        <v>0</v>
      </c>
      <c r="AR61" s="650">
        <f t="shared" si="9"/>
        <v>0</v>
      </c>
      <c r="AS61" s="651">
        <f t="shared" si="9"/>
        <v>0</v>
      </c>
      <c r="AT61" s="652">
        <f t="shared" si="9"/>
        <v>0</v>
      </c>
      <c r="AU61" s="650">
        <f t="shared" si="9"/>
        <v>0</v>
      </c>
      <c r="AV61" s="651">
        <f t="shared" si="9"/>
        <v>0</v>
      </c>
      <c r="AW61" s="652">
        <f t="shared" si="9"/>
        <v>0</v>
      </c>
      <c r="AX61" s="650">
        <f t="shared" si="9"/>
        <v>0</v>
      </c>
      <c r="AY61" s="651">
        <f>SUM(AY49)</f>
        <v>0</v>
      </c>
      <c r="AZ61" s="652">
        <f>SUM(AZ49)</f>
        <v>0</v>
      </c>
      <c r="BA61" s="650">
        <f>SUM(BA49)</f>
        <v>0</v>
      </c>
      <c r="BB61" s="607"/>
      <c r="BC61" s="649">
        <f>SUM(BC45,BC35,BC29,BC17,BC23,BC59,BC49)</f>
        <v>0</v>
      </c>
      <c r="BD61" s="649">
        <f>SUM(BD45,BD35,BD29,BD17,BD23,BD59,BD49)</f>
        <v>0</v>
      </c>
      <c r="BE61" s="649">
        <f>SUM(BE45,BE35,BE29,BE17,BE23,BE59,BE49)</f>
        <v>0</v>
      </c>
      <c r="BF61" s="656"/>
    </row>
    <row r="62" spans="1:58" ht="15">
      <c r="A62" s="658"/>
      <c r="B62" s="659"/>
      <c r="C62" s="659"/>
      <c r="D62" s="660"/>
      <c r="E62" s="660"/>
      <c r="F62" s="661"/>
      <c r="G62" s="660"/>
      <c r="H62" s="660"/>
      <c r="I62" s="624"/>
      <c r="J62" s="624"/>
      <c r="K62" s="624"/>
      <c r="L62" s="656"/>
      <c r="M62" s="624"/>
      <c r="N62" s="624"/>
      <c r="O62" s="656"/>
      <c r="P62" s="624"/>
      <c r="Q62" s="624"/>
      <c r="R62" s="656"/>
      <c r="S62" s="624"/>
      <c r="T62" s="624"/>
      <c r="U62" s="656"/>
      <c r="V62" s="656"/>
      <c r="W62" s="569"/>
      <c r="X62" s="662"/>
      <c r="Y62" s="656"/>
      <c r="Z62" s="569"/>
      <c r="AA62" s="569"/>
      <c r="AB62" s="569"/>
      <c r="AC62" s="662"/>
      <c r="AD62" s="662"/>
      <c r="AE62" s="662"/>
      <c r="AF62" s="656"/>
      <c r="AG62" s="569"/>
      <c r="AH62" s="662"/>
      <c r="AI62" s="656"/>
      <c r="AJ62" s="569"/>
      <c r="AK62" s="662"/>
      <c r="AL62" s="656"/>
      <c r="AM62" s="569"/>
      <c r="AN62" s="662"/>
      <c r="AO62" s="656"/>
      <c r="AP62" s="569"/>
      <c r="AQ62" s="662"/>
      <c r="AR62" s="656"/>
      <c r="AS62" s="569"/>
      <c r="AT62" s="662"/>
      <c r="AU62" s="656"/>
      <c r="AV62" s="569"/>
      <c r="AW62" s="662"/>
      <c r="AX62" s="656"/>
      <c r="AY62" s="569"/>
      <c r="AZ62" s="662"/>
      <c r="BA62" s="656"/>
      <c r="BB62" s="536"/>
      <c r="BC62" s="663" t="s">
        <v>220</v>
      </c>
      <c r="BD62" s="664">
        <f>BD61-SUM('TABEL 3'!AU69,'TABEL 3'!AW69)</f>
        <v>0</v>
      </c>
      <c r="BE62" s="656"/>
      <c r="BF62" s="596"/>
    </row>
    <row r="63" spans="1:58" ht="15.75" thickBot="1">
      <c r="A63" s="527"/>
      <c r="B63" s="527"/>
      <c r="C63" s="665" t="s">
        <v>477</v>
      </c>
      <c r="D63" s="300"/>
      <c r="E63" s="526"/>
      <c r="F63" s="526"/>
      <c r="G63" s="526"/>
      <c r="H63" s="526"/>
      <c r="I63" s="526"/>
      <c r="J63" s="526"/>
      <c r="K63" s="526"/>
      <c r="L63" s="527"/>
      <c r="M63" s="527"/>
      <c r="N63" s="527"/>
      <c r="O63" s="527"/>
      <c r="P63" s="527"/>
      <c r="Q63" s="527"/>
      <c r="R63" s="527"/>
      <c r="S63" s="527"/>
      <c r="T63" s="527"/>
      <c r="U63" s="527"/>
      <c r="V63" s="527"/>
      <c r="W63" s="527"/>
      <c r="X63" s="527"/>
      <c r="Y63" s="527"/>
      <c r="Z63" s="527"/>
      <c r="AA63" s="527"/>
      <c r="AB63" s="527"/>
      <c r="AC63" s="527"/>
      <c r="AD63" s="527"/>
      <c r="AE63" s="527"/>
      <c r="AF63" s="536"/>
      <c r="AG63" s="527"/>
      <c r="AH63" s="527"/>
      <c r="AI63" s="536"/>
      <c r="AJ63" s="536"/>
      <c r="AK63" s="536"/>
      <c r="AL63" s="536"/>
      <c r="AM63" s="527"/>
      <c r="AN63" s="527"/>
      <c r="AO63" s="527"/>
      <c r="AP63" s="527"/>
      <c r="AQ63" s="527"/>
      <c r="AR63" s="527"/>
      <c r="AS63" s="527"/>
      <c r="AT63" s="527"/>
      <c r="AU63" s="527"/>
      <c r="AV63" s="527"/>
      <c r="AW63" s="527"/>
      <c r="AX63" s="527"/>
      <c r="AY63" s="527"/>
      <c r="AZ63" s="527"/>
      <c r="BA63" s="527"/>
      <c r="BB63" s="527"/>
      <c r="BC63" s="666"/>
      <c r="BE63" s="527"/>
      <c r="BF63" s="527"/>
    </row>
    <row r="64" spans="1:58" ht="15.75" thickBot="1">
      <c r="A64" s="527"/>
      <c r="B64" s="527"/>
      <c r="C64" s="526"/>
      <c r="D64" s="300"/>
      <c r="E64" s="526"/>
      <c r="F64" s="526"/>
      <c r="G64" s="526"/>
      <c r="H64" s="526"/>
      <c r="I64" s="526"/>
      <c r="J64" s="667" t="s">
        <v>474</v>
      </c>
      <c r="K64" s="668"/>
      <c r="L64" s="527"/>
      <c r="M64" s="1679" t="s">
        <v>84</v>
      </c>
      <c r="N64" s="1688"/>
      <c r="P64" s="1679" t="s">
        <v>203</v>
      </c>
      <c r="Q64" s="1688"/>
      <c r="R64" s="527"/>
      <c r="S64" s="527"/>
      <c r="T64" s="527"/>
      <c r="U64" s="527"/>
      <c r="V64" s="527"/>
      <c r="W64" s="527"/>
      <c r="X64" s="527"/>
      <c r="Y64" s="527"/>
      <c r="Z64" s="527"/>
      <c r="AA64" s="527"/>
      <c r="AB64" s="527"/>
      <c r="AC64" s="527"/>
      <c r="AD64" s="527"/>
      <c r="AE64" s="527"/>
      <c r="AF64" s="536"/>
      <c r="AG64" s="527"/>
      <c r="AH64" s="527"/>
      <c r="AI64" s="536"/>
      <c r="AJ64" s="536"/>
      <c r="AK64" s="536"/>
      <c r="AL64" s="536"/>
      <c r="AM64" s="527"/>
      <c r="AN64" s="527"/>
      <c r="AO64" s="527"/>
      <c r="AP64" s="527"/>
      <c r="AQ64" s="527"/>
      <c r="AR64" s="527"/>
      <c r="AS64" s="527"/>
      <c r="AT64" s="527"/>
      <c r="AU64" s="527"/>
      <c r="AV64" s="527"/>
      <c r="AW64" s="527"/>
      <c r="AX64" s="527"/>
      <c r="AY64" s="527"/>
      <c r="AZ64" s="527"/>
      <c r="BA64" s="527"/>
      <c r="BB64" s="527"/>
      <c r="BC64" s="527"/>
      <c r="BD64" s="527"/>
      <c r="BE64" s="527"/>
      <c r="BF64" s="527"/>
    </row>
    <row r="65" spans="1:58" ht="15.75" thickBot="1">
      <c r="A65" s="527"/>
      <c r="B65" s="527"/>
      <c r="C65" s="669" t="s">
        <v>204</v>
      </c>
      <c r="D65" s="300" t="s">
        <v>219</v>
      </c>
      <c r="E65" s="527"/>
      <c r="F65" s="527"/>
      <c r="G65" s="527"/>
      <c r="H65" s="527"/>
      <c r="I65" s="527"/>
      <c r="J65" s="683"/>
      <c r="K65" s="300" t="s">
        <v>205</v>
      </c>
      <c r="L65" s="527"/>
      <c r="M65" s="683"/>
      <c r="N65" s="300" t="s">
        <v>205</v>
      </c>
      <c r="P65" s="683"/>
      <c r="Q65" s="300" t="s">
        <v>205</v>
      </c>
      <c r="R65" s="527"/>
      <c r="S65" s="300"/>
      <c r="T65" s="527"/>
      <c r="U65" s="527"/>
      <c r="V65" s="527"/>
      <c r="W65" s="527"/>
      <c r="X65" s="527"/>
      <c r="Y65" s="527"/>
      <c r="Z65" s="527"/>
      <c r="AA65" s="527"/>
      <c r="AB65" s="527"/>
      <c r="AC65" s="527"/>
      <c r="AD65" s="527"/>
      <c r="AE65" s="527"/>
      <c r="AF65" s="536"/>
      <c r="AG65" s="527"/>
      <c r="AH65" s="527"/>
      <c r="AI65" s="536"/>
      <c r="AJ65" s="536"/>
      <c r="AK65" s="536"/>
      <c r="AL65" s="536"/>
      <c r="AM65" s="527"/>
      <c r="AN65" s="527"/>
      <c r="AO65" s="527"/>
      <c r="AP65" s="527"/>
      <c r="AQ65" s="527"/>
      <c r="AR65" s="527"/>
      <c r="AS65" s="527"/>
      <c r="AT65" s="527"/>
      <c r="AU65" s="527"/>
      <c r="AV65" s="527"/>
      <c r="AW65" s="527"/>
      <c r="AX65" s="527"/>
      <c r="AY65" s="527"/>
      <c r="AZ65" s="527"/>
      <c r="BA65" s="527"/>
      <c r="BB65" s="527"/>
      <c r="BC65" s="527"/>
      <c r="BD65" s="527"/>
      <c r="BE65" s="527"/>
      <c r="BF65" s="527"/>
    </row>
    <row r="66" spans="1:58" ht="15.75" thickBot="1">
      <c r="A66" s="527"/>
      <c r="B66" s="527"/>
      <c r="C66" s="669"/>
      <c r="D66" s="300" t="s">
        <v>206</v>
      </c>
      <c r="E66" s="527"/>
      <c r="F66" s="527"/>
      <c r="G66" s="527"/>
      <c r="H66" s="527"/>
      <c r="I66" s="527"/>
      <c r="J66" s="527"/>
      <c r="K66" s="527"/>
      <c r="L66" s="527"/>
      <c r="M66" s="527"/>
      <c r="N66" s="527"/>
      <c r="P66" s="527"/>
      <c r="Q66" s="527"/>
      <c r="R66" s="527"/>
      <c r="S66" s="527"/>
      <c r="T66" s="527"/>
      <c r="U66" s="527"/>
      <c r="V66" s="527"/>
      <c r="W66" s="527"/>
      <c r="X66" s="527"/>
      <c r="Y66" s="527"/>
      <c r="Z66" s="527"/>
      <c r="AA66" s="527"/>
      <c r="AB66" s="527"/>
      <c r="AC66" s="527"/>
      <c r="AD66" s="527"/>
      <c r="AE66" s="527"/>
      <c r="AF66" s="536"/>
      <c r="AG66" s="527"/>
      <c r="AH66" s="527"/>
      <c r="AI66" s="536"/>
      <c r="AJ66" s="536"/>
      <c r="AK66" s="536"/>
      <c r="AL66" s="536"/>
      <c r="AM66" s="527"/>
      <c r="AN66" s="527"/>
      <c r="AO66" s="527"/>
      <c r="AP66" s="527"/>
      <c r="AQ66" s="527"/>
      <c r="AR66" s="527"/>
      <c r="AS66" s="527"/>
      <c r="AT66" s="527"/>
      <c r="AU66" s="527"/>
      <c r="AV66" s="527"/>
      <c r="AW66" s="527"/>
      <c r="AX66" s="527"/>
      <c r="AY66" s="527"/>
      <c r="AZ66" s="527"/>
      <c r="BA66" s="527"/>
      <c r="BB66" s="527"/>
      <c r="BC66" s="527"/>
      <c r="BD66" s="527"/>
      <c r="BE66" s="527"/>
      <c r="BF66" s="527"/>
    </row>
    <row r="67" spans="1:58" ht="15.75" thickBot="1">
      <c r="A67" s="527"/>
      <c r="B67" s="527"/>
      <c r="C67" s="669" t="s">
        <v>204</v>
      </c>
      <c r="D67" s="300" t="s">
        <v>218</v>
      </c>
      <c r="E67" s="527"/>
      <c r="F67" s="527"/>
      <c r="G67" s="527"/>
      <c r="H67" s="527"/>
      <c r="I67" s="527"/>
      <c r="J67" s="683"/>
      <c r="K67" s="300" t="s">
        <v>205</v>
      </c>
      <c r="L67" s="527"/>
      <c r="M67" s="683"/>
      <c r="N67" s="300" t="s">
        <v>205</v>
      </c>
      <c r="P67" s="683"/>
      <c r="Q67" s="300" t="s">
        <v>205</v>
      </c>
      <c r="R67" s="527"/>
      <c r="S67" s="300"/>
      <c r="T67" s="527"/>
      <c r="U67" s="527"/>
      <c r="V67" s="527"/>
      <c r="W67" s="527"/>
      <c r="X67" s="527"/>
      <c r="Y67" s="527"/>
      <c r="Z67" s="527"/>
      <c r="AA67" s="527"/>
      <c r="AB67" s="527"/>
      <c r="AC67" s="527"/>
      <c r="AD67" s="527"/>
      <c r="AE67" s="527"/>
      <c r="AF67" s="536"/>
      <c r="AG67" s="527"/>
      <c r="AH67" s="527"/>
      <c r="AI67" s="536"/>
      <c r="AJ67" s="536"/>
      <c r="AK67" s="536"/>
      <c r="AL67" s="536"/>
      <c r="AM67" s="527"/>
      <c r="AN67" s="527"/>
      <c r="AO67" s="527"/>
      <c r="AP67" s="527"/>
      <c r="AQ67" s="527"/>
      <c r="AR67" s="527"/>
      <c r="AS67" s="527"/>
      <c r="AT67" s="527"/>
      <c r="AU67" s="527"/>
      <c r="AV67" s="527"/>
      <c r="AW67" s="527"/>
      <c r="AX67" s="527"/>
      <c r="AY67" s="527"/>
      <c r="AZ67" s="527"/>
      <c r="BA67" s="527"/>
      <c r="BB67" s="527"/>
      <c r="BC67" s="527"/>
      <c r="BD67" s="527"/>
      <c r="BE67" s="527"/>
      <c r="BF67" s="527"/>
    </row>
    <row r="68" spans="1:58" ht="15">
      <c r="A68" s="527"/>
      <c r="B68" s="527"/>
      <c r="C68" s="526"/>
      <c r="D68" s="300" t="s">
        <v>207</v>
      </c>
      <c r="E68" s="527"/>
      <c r="F68" s="527"/>
      <c r="G68" s="527"/>
      <c r="H68" s="527"/>
      <c r="I68" s="527"/>
      <c r="J68" s="527"/>
      <c r="K68" s="527"/>
      <c r="L68" s="527"/>
      <c r="M68" s="527"/>
      <c r="N68" s="527"/>
      <c r="Q68" s="527"/>
      <c r="R68" s="527"/>
      <c r="S68" s="527"/>
      <c r="T68" s="527"/>
      <c r="U68" s="527"/>
      <c r="V68" s="527"/>
      <c r="W68" s="527"/>
      <c r="X68" s="527"/>
      <c r="Y68" s="527"/>
      <c r="Z68" s="527"/>
      <c r="AA68" s="527"/>
      <c r="AB68" s="527"/>
      <c r="AC68" s="527"/>
      <c r="AD68" s="527"/>
      <c r="AE68" s="527"/>
      <c r="AF68" s="536"/>
      <c r="AG68" s="527"/>
      <c r="AH68" s="527"/>
      <c r="AI68" s="536"/>
      <c r="AJ68" s="536"/>
      <c r="AK68" s="536"/>
      <c r="AL68" s="536"/>
      <c r="AM68" s="527"/>
      <c r="AN68" s="527"/>
      <c r="AO68" s="527"/>
      <c r="AP68" s="527"/>
      <c r="AQ68" s="527"/>
      <c r="AR68" s="527"/>
      <c r="AS68" s="527"/>
      <c r="AT68" s="527"/>
      <c r="AU68" s="527"/>
      <c r="AV68" s="527"/>
      <c r="AW68" s="527"/>
      <c r="AX68" s="527"/>
      <c r="AY68" s="527"/>
      <c r="AZ68" s="527"/>
      <c r="BA68" s="527"/>
      <c r="BB68" s="527"/>
      <c r="BC68" s="527"/>
      <c r="BD68" s="527"/>
      <c r="BE68" s="527"/>
      <c r="BF68" s="527"/>
    </row>
    <row r="69" spans="1:58" ht="15">
      <c r="A69" s="527"/>
      <c r="B69" s="527"/>
      <c r="C69" s="669"/>
      <c r="D69" s="300"/>
      <c r="E69" s="527"/>
      <c r="F69" s="527"/>
      <c r="G69" s="527"/>
      <c r="H69" s="527"/>
      <c r="I69" s="527"/>
      <c r="J69" s="527"/>
      <c r="K69" s="527"/>
      <c r="L69" s="527"/>
      <c r="M69" s="527"/>
      <c r="N69" s="527"/>
      <c r="O69" s="527"/>
      <c r="P69" s="527"/>
      <c r="Q69" s="527"/>
      <c r="R69" s="527"/>
      <c r="S69" s="527"/>
      <c r="T69" s="527"/>
      <c r="U69" s="527"/>
      <c r="V69" s="527"/>
      <c r="W69" s="527"/>
      <c r="X69" s="527"/>
      <c r="Y69" s="527"/>
      <c r="Z69" s="527"/>
      <c r="AA69" s="527"/>
      <c r="AB69" s="527"/>
      <c r="AC69" s="527"/>
      <c r="AD69" s="527"/>
      <c r="AE69" s="527"/>
      <c r="AF69" s="536"/>
      <c r="AG69" s="527"/>
      <c r="AH69" s="527"/>
      <c r="AI69" s="536"/>
      <c r="AJ69" s="536"/>
      <c r="AK69" s="536"/>
      <c r="AL69" s="536"/>
      <c r="AM69" s="527"/>
      <c r="AN69" s="527"/>
      <c r="AO69" s="527"/>
      <c r="AP69" s="527"/>
      <c r="AQ69" s="527"/>
      <c r="AR69" s="527"/>
      <c r="AS69" s="527"/>
      <c r="AT69" s="527"/>
      <c r="AU69" s="527"/>
      <c r="AV69" s="527"/>
      <c r="AW69" s="527"/>
      <c r="AX69" s="527"/>
      <c r="AY69" s="527"/>
      <c r="AZ69" s="527"/>
      <c r="BA69" s="527"/>
      <c r="BB69" s="527"/>
      <c r="BC69" s="527"/>
      <c r="BD69" s="527"/>
      <c r="BE69" s="527"/>
      <c r="BF69" s="527"/>
    </row>
    <row r="70" spans="1:58" ht="15">
      <c r="A70" s="670"/>
      <c r="B70" s="670"/>
      <c r="C70" s="659"/>
      <c r="D70" s="660"/>
      <c r="E70" s="660"/>
      <c r="F70" s="660"/>
      <c r="G70" s="660"/>
      <c r="H70" s="624"/>
      <c r="I70" s="624"/>
      <c r="J70" s="624"/>
      <c r="K70" s="656"/>
      <c r="L70" s="624"/>
      <c r="M70" s="624"/>
      <c r="N70" s="656"/>
      <c r="O70" s="624"/>
      <c r="P70" s="624"/>
      <c r="Q70" s="656"/>
      <c r="R70" s="656"/>
      <c r="S70" s="624"/>
      <c r="T70" s="656"/>
      <c r="U70" s="656"/>
      <c r="V70" s="569"/>
      <c r="W70" s="662"/>
      <c r="X70" s="656"/>
      <c r="Y70" s="671"/>
      <c r="Z70" s="671"/>
      <c r="AA70" s="671"/>
      <c r="AB70" s="672"/>
      <c r="AC70" s="672"/>
      <c r="AD70" s="672"/>
      <c r="AE70" s="672"/>
      <c r="AF70" s="672"/>
      <c r="AG70" s="569"/>
      <c r="AH70" s="662"/>
      <c r="AI70" s="656"/>
      <c r="AJ70" s="569"/>
      <c r="AK70" s="662"/>
      <c r="AL70" s="656"/>
      <c r="AM70" s="569"/>
      <c r="AN70" s="662"/>
      <c r="AO70" s="656"/>
      <c r="AP70" s="569"/>
      <c r="AQ70" s="662"/>
      <c r="AR70" s="656"/>
      <c r="AS70" s="569"/>
      <c r="AT70" s="662"/>
      <c r="AU70" s="656"/>
      <c r="AV70" s="536"/>
      <c r="AW70" s="656"/>
      <c r="AX70" s="536"/>
      <c r="AY70" s="536"/>
      <c r="AZ70" s="656"/>
      <c r="BA70" s="536"/>
      <c r="BB70" s="656"/>
      <c r="BC70" s="596"/>
      <c r="BD70" s="673"/>
      <c r="BE70" s="673"/>
      <c r="BF70" s="673"/>
    </row>
  </sheetData>
  <sheetProtection/>
  <mergeCells count="50">
    <mergeCell ref="Z9:AF9"/>
    <mergeCell ref="AM10:AO10"/>
    <mergeCell ref="AG38:AI38"/>
    <mergeCell ref="AJ38:AL38"/>
    <mergeCell ref="AM38:AO38"/>
    <mergeCell ref="A1:J1"/>
    <mergeCell ref="B3:F3"/>
    <mergeCell ref="P38:R38"/>
    <mergeCell ref="W38:Y38"/>
    <mergeCell ref="I38:L38"/>
    <mergeCell ref="I9:V9"/>
    <mergeCell ref="W9:Y9"/>
    <mergeCell ref="I10:L10"/>
    <mergeCell ref="M10:O10"/>
    <mergeCell ref="P10:R10"/>
    <mergeCell ref="W10:Y10"/>
    <mergeCell ref="Z10:AF10"/>
    <mergeCell ref="S10:U10"/>
    <mergeCell ref="S38:U38"/>
    <mergeCell ref="M38:O38"/>
    <mergeCell ref="P64:Q64"/>
    <mergeCell ref="W37:Y37"/>
    <mergeCell ref="I37:V37"/>
    <mergeCell ref="Z37:AF37"/>
    <mergeCell ref="AJ37:AL37"/>
    <mergeCell ref="AM37:AO37"/>
    <mergeCell ref="AS38:AU38"/>
    <mergeCell ref="AV38:AX38"/>
    <mergeCell ref="M64:N64"/>
    <mergeCell ref="Z38:AF38"/>
    <mergeCell ref="AP37:AR37"/>
    <mergeCell ref="AP38:AR38"/>
    <mergeCell ref="AG37:AI37"/>
    <mergeCell ref="AG9:AI9"/>
    <mergeCell ref="AJ9:AL9"/>
    <mergeCell ref="AM9:AO9"/>
    <mergeCell ref="AG10:AI10"/>
    <mergeCell ref="AJ10:AL10"/>
    <mergeCell ref="AS10:AU10"/>
    <mergeCell ref="AP9:AR9"/>
    <mergeCell ref="AP10:AR10"/>
    <mergeCell ref="AY9:BA9"/>
    <mergeCell ref="AY10:BA10"/>
    <mergeCell ref="AY37:BA37"/>
    <mergeCell ref="AY38:BA38"/>
    <mergeCell ref="AS9:AU9"/>
    <mergeCell ref="AV9:AX9"/>
    <mergeCell ref="AV10:AX10"/>
    <mergeCell ref="AV37:AX37"/>
    <mergeCell ref="AS37:AU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60"/>
  <sheetViews>
    <sheetView showGridLines="0" zoomScale="70" zoomScaleNormal="70" workbookViewId="0" topLeftCell="A1">
      <selection activeCell="C29" sqref="C29"/>
    </sheetView>
  </sheetViews>
  <sheetFormatPr defaultColWidth="8.8515625" defaultRowHeight="15"/>
  <cols>
    <col min="1" max="1" width="2.8515625" style="380" customWidth="1"/>
    <col min="2" max="2" width="36.421875" style="380" bestFit="1" customWidth="1"/>
    <col min="3" max="3" width="45.7109375" style="380" customWidth="1"/>
    <col min="4" max="4" width="24.421875" style="380" customWidth="1"/>
    <col min="5" max="5" width="10.140625" style="760" customWidth="1"/>
    <col min="6" max="7" width="20.57421875" style="760" customWidth="1"/>
    <col min="8" max="8" width="20.140625" style="760" customWidth="1"/>
    <col min="9" max="9" width="10.140625" style="760" customWidth="1"/>
    <col min="10" max="10" width="4.57421875" style="380" customWidth="1"/>
    <col min="11" max="11" width="19.00390625" style="380" customWidth="1"/>
    <col min="12" max="12" width="19.421875" style="380" customWidth="1"/>
    <col min="13" max="13" width="18.140625" style="380" customWidth="1"/>
    <col min="14" max="14" width="8.8515625" style="380" customWidth="1"/>
    <col min="15" max="15" width="15.140625" style="380" customWidth="1"/>
    <col min="16" max="16" width="16.57421875" style="380" customWidth="1"/>
    <col min="17" max="17" width="15.421875" style="380" customWidth="1"/>
    <col min="18" max="18" width="18.00390625" style="380" customWidth="1"/>
    <col min="19" max="19" width="8.8515625" style="380" customWidth="1"/>
    <col min="20" max="20" width="15.140625" style="380" customWidth="1"/>
    <col min="21" max="21" width="12.57421875" style="380" customWidth="1"/>
    <col min="22" max="22" width="13.28125" style="380" customWidth="1"/>
    <col min="23" max="23" width="17.421875" style="380" customWidth="1"/>
    <col min="24" max="24" width="8.8515625" style="380" customWidth="1"/>
    <col min="25" max="25" width="16.28125" style="380" customWidth="1"/>
    <col min="26" max="26" width="23.7109375" style="380" customWidth="1"/>
    <col min="27" max="27" width="8.8515625" style="380" customWidth="1"/>
    <col min="28" max="28" width="14.8515625" style="380" customWidth="1"/>
    <col min="29" max="29" width="15.421875" style="380" customWidth="1"/>
    <col min="30" max="40" width="8.8515625" style="380" customWidth="1"/>
    <col min="41" max="41" width="15.140625" style="380" customWidth="1"/>
    <col min="42" max="42" width="12.57421875" style="380" customWidth="1"/>
    <col min="43" max="43" width="13.28125" style="380" customWidth="1"/>
    <col min="44" max="44" width="17.421875" style="380" customWidth="1"/>
    <col min="45" max="16384" width="8.8515625" style="380" customWidth="1"/>
  </cols>
  <sheetData>
    <row r="1" spans="1:14" s="686" customFormat="1" ht="15.75" customHeight="1" thickBot="1">
      <c r="A1" s="1702" t="str">
        <f>"TABEL 6A: Tarieflijst transmissienettarieven voor boekjaar "&amp;TITELBLAD!C5</f>
        <v>TABEL 6A: Tarieflijst transmissienettarieven voor boekjaar 2016</v>
      </c>
      <c r="B1" s="1703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4"/>
    </row>
    <row r="2" spans="1:10" s="686" customFormat="1" ht="12.75">
      <c r="A2" s="687"/>
      <c r="B2" s="688"/>
      <c r="C2" s="688"/>
      <c r="D2" s="688"/>
      <c r="E2" s="688"/>
      <c r="F2" s="688"/>
      <c r="G2" s="688"/>
      <c r="H2" s="688"/>
      <c r="I2" s="688"/>
      <c r="J2" s="688"/>
    </row>
    <row r="3" spans="1:10" s="686" customFormat="1" ht="12.75">
      <c r="A3" s="687"/>
      <c r="B3" s="688"/>
      <c r="C3" s="688"/>
      <c r="D3" s="688"/>
      <c r="E3" s="688"/>
      <c r="F3" s="688"/>
      <c r="G3" s="688"/>
      <c r="H3" s="688"/>
      <c r="I3" s="688"/>
      <c r="J3" s="688"/>
    </row>
    <row r="4" spans="1:10" s="686" customFormat="1" ht="12.75">
      <c r="A4" s="687"/>
      <c r="B4" s="688"/>
      <c r="C4" s="688"/>
      <c r="D4" s="688"/>
      <c r="E4" s="688"/>
      <c r="F4" s="688"/>
      <c r="G4" s="688"/>
      <c r="H4" s="688"/>
      <c r="I4" s="688"/>
      <c r="J4" s="688"/>
    </row>
    <row r="5" spans="1:9" s="303" customFormat="1" ht="18.75" thickBot="1">
      <c r="A5" s="689"/>
      <c r="B5" s="689"/>
      <c r="C5" s="689"/>
      <c r="D5" s="690"/>
      <c r="E5" s="691"/>
      <c r="F5" s="691"/>
      <c r="G5" s="691"/>
      <c r="H5" s="691"/>
      <c r="I5" s="691"/>
    </row>
    <row r="6" spans="1:44" s="306" customFormat="1" ht="13.5" customHeight="1">
      <c r="A6" s="692"/>
      <c r="B6" s="693"/>
      <c r="C6" s="693"/>
      <c r="D6" s="694"/>
      <c r="E6" s="695"/>
      <c r="F6" s="696"/>
      <c r="G6" s="696"/>
      <c r="H6" s="696"/>
      <c r="I6" s="697"/>
      <c r="K6" s="322"/>
      <c r="L6" s="1650" t="s">
        <v>83</v>
      </c>
      <c r="M6" s="1652"/>
      <c r="N6" s="698"/>
      <c r="O6" s="1650" t="s">
        <v>474</v>
      </c>
      <c r="P6" s="1651"/>
      <c r="Q6" s="1651"/>
      <c r="R6" s="1652"/>
      <c r="S6" s="698"/>
      <c r="T6" s="1650" t="s">
        <v>84</v>
      </c>
      <c r="U6" s="1651"/>
      <c r="V6" s="1651"/>
      <c r="W6" s="1652"/>
      <c r="X6" s="698"/>
      <c r="Y6" s="1650" t="s">
        <v>116</v>
      </c>
      <c r="Z6" s="1652"/>
      <c r="AA6" s="698"/>
      <c r="AB6" s="1644" t="s">
        <v>117</v>
      </c>
      <c r="AC6" s="1645"/>
      <c r="AD6" s="1645"/>
      <c r="AE6" s="1645"/>
      <c r="AF6" s="1645"/>
      <c r="AG6" s="1645"/>
      <c r="AH6" s="1645"/>
      <c r="AI6" s="1645"/>
      <c r="AJ6" s="1645"/>
      <c r="AK6" s="1645"/>
      <c r="AL6" s="1645"/>
      <c r="AM6" s="1646"/>
      <c r="AN6" s="698"/>
      <c r="AO6" s="1692" t="s">
        <v>485</v>
      </c>
      <c r="AP6" s="1693"/>
      <c r="AQ6" s="1693"/>
      <c r="AR6" s="1694"/>
    </row>
    <row r="7" spans="1:44" s="306" customFormat="1" ht="15.75" customHeight="1" thickBot="1">
      <c r="A7" s="699"/>
      <c r="B7" s="700"/>
      <c r="C7" s="700"/>
      <c r="D7" s="701"/>
      <c r="E7" s="697"/>
      <c r="F7" s="702"/>
      <c r="G7" s="702"/>
      <c r="H7" s="702"/>
      <c r="I7" s="697"/>
      <c r="K7" s="330"/>
      <c r="L7" s="1653"/>
      <c r="M7" s="1655"/>
      <c r="N7" s="703"/>
      <c r="O7" s="1653"/>
      <c r="P7" s="1654"/>
      <c r="Q7" s="1654"/>
      <c r="R7" s="1655"/>
      <c r="S7" s="703"/>
      <c r="T7" s="1653"/>
      <c r="U7" s="1654"/>
      <c r="V7" s="1654"/>
      <c r="W7" s="1655"/>
      <c r="X7" s="703"/>
      <c r="Y7" s="1653"/>
      <c r="Z7" s="1655"/>
      <c r="AA7" s="703"/>
      <c r="AB7" s="1647"/>
      <c r="AC7" s="1648"/>
      <c r="AD7" s="1648"/>
      <c r="AE7" s="1648"/>
      <c r="AF7" s="1648"/>
      <c r="AG7" s="1648"/>
      <c r="AH7" s="1648"/>
      <c r="AI7" s="1648"/>
      <c r="AJ7" s="1648"/>
      <c r="AK7" s="1648"/>
      <c r="AL7" s="1648"/>
      <c r="AM7" s="1649"/>
      <c r="AN7" s="703"/>
      <c r="AO7" s="1695"/>
      <c r="AP7" s="1696"/>
      <c r="AQ7" s="1696"/>
      <c r="AR7" s="1697"/>
    </row>
    <row r="8" spans="1:44" ht="46.5" customHeight="1" thickBot="1">
      <c r="A8" s="704"/>
      <c r="B8" s="705"/>
      <c r="C8" s="705"/>
      <c r="D8" s="705"/>
      <c r="E8" s="706"/>
      <c r="F8" s="707" t="s">
        <v>144</v>
      </c>
      <c r="G8" s="708" t="s">
        <v>422</v>
      </c>
      <c r="H8" s="707" t="s">
        <v>421</v>
      </c>
      <c r="I8" s="706"/>
      <c r="K8" s="339" t="s">
        <v>118</v>
      </c>
      <c r="L8" s="340" t="s">
        <v>119</v>
      </c>
      <c r="M8" s="341" t="s">
        <v>120</v>
      </c>
      <c r="N8" s="342"/>
      <c r="O8" s="343" t="s">
        <v>121</v>
      </c>
      <c r="P8" s="344" t="s">
        <v>122</v>
      </c>
      <c r="Q8" s="345" t="s">
        <v>123</v>
      </c>
      <c r="R8" s="346" t="s">
        <v>124</v>
      </c>
      <c r="S8" s="342"/>
      <c r="T8" s="343" t="s">
        <v>121</v>
      </c>
      <c r="U8" s="344" t="s">
        <v>122</v>
      </c>
      <c r="V8" s="345" t="s">
        <v>123</v>
      </c>
      <c r="W8" s="346" t="s">
        <v>124</v>
      </c>
      <c r="X8" s="342"/>
      <c r="Y8" s="347" t="s">
        <v>125</v>
      </c>
      <c r="Z8" s="341" t="s">
        <v>126</v>
      </c>
      <c r="AA8" s="312"/>
      <c r="AB8" s="348" t="s">
        <v>125</v>
      </c>
      <c r="AC8" s="1656" t="s">
        <v>126</v>
      </c>
      <c r="AD8" s="1657"/>
      <c r="AE8" s="1657"/>
      <c r="AF8" s="1657"/>
      <c r="AG8" s="1657"/>
      <c r="AH8" s="1657"/>
      <c r="AI8" s="1657"/>
      <c r="AJ8" s="1657"/>
      <c r="AK8" s="1657"/>
      <c r="AL8" s="1657"/>
      <c r="AM8" s="1658"/>
      <c r="AN8" s="342"/>
      <c r="AO8" s="1698" t="s">
        <v>126</v>
      </c>
      <c r="AP8" s="1699"/>
      <c r="AQ8" s="1700" t="s">
        <v>213</v>
      </c>
      <c r="AR8" s="1701"/>
    </row>
    <row r="9" spans="1:44" s="322" customFormat="1" ht="46.5" customHeight="1" thickBot="1">
      <c r="A9" s="709"/>
      <c r="B9" s="710"/>
      <c r="C9" s="710"/>
      <c r="D9" s="710"/>
      <c r="E9" s="321"/>
      <c r="F9" s="711"/>
      <c r="G9" s="711"/>
      <c r="H9" s="711"/>
      <c r="I9" s="321"/>
      <c r="K9" s="352" t="s">
        <v>142</v>
      </c>
      <c r="L9" s="353"/>
      <c r="M9" s="354"/>
      <c r="N9" s="355"/>
      <c r="O9" s="353"/>
      <c r="P9" s="353"/>
      <c r="Q9" s="353"/>
      <c r="R9" s="354"/>
      <c r="S9" s="355"/>
      <c r="T9" s="353"/>
      <c r="U9" s="353"/>
      <c r="V9" s="353"/>
      <c r="W9" s="354"/>
      <c r="X9" s="355"/>
      <c r="Y9" s="353"/>
      <c r="Z9" s="354"/>
      <c r="AA9" s="356"/>
      <c r="AB9" s="353"/>
      <c r="AC9" s="357"/>
      <c r="AD9" s="358"/>
      <c r="AE9" s="358"/>
      <c r="AF9" s="358"/>
      <c r="AG9" s="358"/>
      <c r="AH9" s="358"/>
      <c r="AI9" s="358"/>
      <c r="AJ9" s="358"/>
      <c r="AK9" s="358"/>
      <c r="AL9" s="359"/>
      <c r="AM9" s="360"/>
      <c r="AN9" s="355"/>
      <c r="AO9" s="1497"/>
      <c r="AP9" s="1498"/>
      <c r="AQ9" s="1499"/>
      <c r="AR9" s="1498"/>
    </row>
    <row r="10" spans="1:44" s="330" customFormat="1" ht="15" customHeight="1" thickBot="1">
      <c r="A10" s="712"/>
      <c r="B10" s="362"/>
      <c r="C10" s="362"/>
      <c r="D10" s="362"/>
      <c r="E10" s="713"/>
      <c r="F10" s="364"/>
      <c r="G10" s="364"/>
      <c r="H10" s="364"/>
      <c r="I10" s="329"/>
      <c r="K10" s="352" t="s">
        <v>143</v>
      </c>
      <c r="L10" s="353"/>
      <c r="M10" s="354"/>
      <c r="N10" s="355"/>
      <c r="O10" s="353"/>
      <c r="P10" s="353"/>
      <c r="Q10" s="353"/>
      <c r="R10" s="354"/>
      <c r="S10" s="355"/>
      <c r="T10" s="353"/>
      <c r="U10" s="353"/>
      <c r="V10" s="353"/>
      <c r="W10" s="354"/>
      <c r="X10" s="355"/>
      <c r="Y10" s="353"/>
      <c r="Z10" s="354"/>
      <c r="AA10" s="356"/>
      <c r="AB10" s="353"/>
      <c r="AC10" s="357"/>
      <c r="AD10" s="358"/>
      <c r="AE10" s="358"/>
      <c r="AF10" s="358"/>
      <c r="AG10" s="358"/>
      <c r="AH10" s="358"/>
      <c r="AI10" s="358"/>
      <c r="AJ10" s="358"/>
      <c r="AK10" s="358"/>
      <c r="AL10" s="359"/>
      <c r="AM10" s="360"/>
      <c r="AN10" s="355"/>
      <c r="AO10" s="1497"/>
      <c r="AP10" s="1498"/>
      <c r="AQ10" s="1499"/>
      <c r="AR10" s="1498"/>
    </row>
    <row r="11" spans="1:44" s="330" customFormat="1" ht="17.25" customHeight="1">
      <c r="A11" s="365" t="s">
        <v>332</v>
      </c>
      <c r="B11" s="714"/>
      <c r="C11" s="714"/>
      <c r="D11" s="714"/>
      <c r="E11" s="715"/>
      <c r="F11" s="716"/>
      <c r="G11" s="716"/>
      <c r="H11" s="716"/>
      <c r="I11" s="329"/>
      <c r="J11" s="717"/>
      <c r="K11" s="371"/>
      <c r="L11" s="372"/>
      <c r="M11" s="373"/>
      <c r="N11" s="371"/>
      <c r="O11" s="372"/>
      <c r="P11" s="374"/>
      <c r="Q11" s="375"/>
      <c r="R11" s="373"/>
      <c r="S11" s="371"/>
      <c r="T11" s="372"/>
      <c r="U11" s="374"/>
      <c r="V11" s="375"/>
      <c r="W11" s="373"/>
      <c r="X11" s="371"/>
      <c r="Y11" s="372"/>
      <c r="Z11" s="373"/>
      <c r="AA11" s="371"/>
      <c r="AB11" s="376"/>
      <c r="AC11" s="377"/>
      <c r="AD11" s="378"/>
      <c r="AE11" s="378"/>
      <c r="AF11" s="378"/>
      <c r="AG11" s="378"/>
      <c r="AH11" s="378"/>
      <c r="AI11" s="378"/>
      <c r="AJ11" s="378"/>
      <c r="AK11" s="378"/>
      <c r="AL11" s="378"/>
      <c r="AM11" s="379"/>
      <c r="AN11" s="371"/>
      <c r="AO11" s="1500"/>
      <c r="AP11" s="1501"/>
      <c r="AQ11" s="1502"/>
      <c r="AR11" s="1501"/>
    </row>
    <row r="12" spans="1:44" s="330" customFormat="1" ht="17.25" customHeight="1">
      <c r="A12" s="365"/>
      <c r="B12" s="714"/>
      <c r="C12" s="714" t="s">
        <v>135</v>
      </c>
      <c r="D12" s="714"/>
      <c r="E12" s="715"/>
      <c r="F12" s="718"/>
      <c r="G12" s="718"/>
      <c r="H12" s="718"/>
      <c r="I12" s="329"/>
      <c r="J12" s="717"/>
      <c r="K12" s="371"/>
      <c r="L12" s="387"/>
      <c r="M12" s="373"/>
      <c r="N12" s="371"/>
      <c r="O12" s="388"/>
      <c r="P12" s="374"/>
      <c r="Q12" s="375"/>
      <c r="R12" s="373"/>
      <c r="S12" s="371"/>
      <c r="T12" s="388"/>
      <c r="U12" s="374"/>
      <c r="V12" s="375"/>
      <c r="W12" s="373"/>
      <c r="X12" s="371"/>
      <c r="Y12" s="388"/>
      <c r="Z12" s="373"/>
      <c r="AA12" s="371"/>
      <c r="AB12" s="376"/>
      <c r="AC12" s="377"/>
      <c r="AD12" s="378"/>
      <c r="AE12" s="378"/>
      <c r="AF12" s="378"/>
      <c r="AG12" s="378"/>
      <c r="AH12" s="378"/>
      <c r="AI12" s="378"/>
      <c r="AJ12" s="378"/>
      <c r="AK12" s="378"/>
      <c r="AL12" s="378"/>
      <c r="AM12" s="379"/>
      <c r="AN12" s="371"/>
      <c r="AO12" s="1503"/>
      <c r="AP12" s="1501"/>
      <c r="AQ12" s="1502"/>
      <c r="AR12" s="1501"/>
    </row>
    <row r="13" spans="1:44" s="330" customFormat="1" ht="17.25" customHeight="1">
      <c r="A13" s="365"/>
      <c r="B13" s="719"/>
      <c r="C13" s="719"/>
      <c r="D13" s="719"/>
      <c r="E13" s="720"/>
      <c r="F13" s="721"/>
      <c r="G13" s="721"/>
      <c r="H13" s="721"/>
      <c r="I13" s="722"/>
      <c r="J13" s="703"/>
      <c r="K13" s="371"/>
      <c r="L13" s="387"/>
      <c r="M13" s="373"/>
      <c r="N13" s="371"/>
      <c r="O13" s="388"/>
      <c r="P13" s="374"/>
      <c r="Q13" s="375"/>
      <c r="R13" s="373"/>
      <c r="S13" s="371"/>
      <c r="T13" s="388"/>
      <c r="U13" s="374"/>
      <c r="V13" s="375"/>
      <c r="W13" s="373"/>
      <c r="X13" s="371"/>
      <c r="Y13" s="388"/>
      <c r="Z13" s="373"/>
      <c r="AA13" s="371"/>
      <c r="AB13" s="376"/>
      <c r="AC13" s="377"/>
      <c r="AD13" s="378"/>
      <c r="AE13" s="378"/>
      <c r="AF13" s="378"/>
      <c r="AG13" s="378"/>
      <c r="AH13" s="378"/>
      <c r="AI13" s="378"/>
      <c r="AJ13" s="378"/>
      <c r="AK13" s="378"/>
      <c r="AL13" s="378"/>
      <c r="AM13" s="379"/>
      <c r="AN13" s="371"/>
      <c r="AO13" s="1503"/>
      <c r="AP13" s="1501"/>
      <c r="AQ13" s="1502"/>
      <c r="AR13" s="1501"/>
    </row>
    <row r="14" spans="1:44" s="330" customFormat="1" ht="17.25" customHeight="1">
      <c r="A14" s="723"/>
      <c r="B14" s="719"/>
      <c r="C14" s="719" t="s">
        <v>137</v>
      </c>
      <c r="D14" s="719"/>
      <c r="E14" s="724" t="s">
        <v>140</v>
      </c>
      <c r="F14" s="721"/>
      <c r="G14" s="721"/>
      <c r="H14" s="721"/>
      <c r="I14" s="722"/>
      <c r="J14" s="717"/>
      <c r="K14" s="371"/>
      <c r="L14" s="387"/>
      <c r="M14" s="373"/>
      <c r="N14" s="371"/>
      <c r="O14" s="388"/>
      <c r="P14" s="374"/>
      <c r="Q14" s="375"/>
      <c r="R14" s="373"/>
      <c r="S14" s="371"/>
      <c r="T14" s="388"/>
      <c r="U14" s="374"/>
      <c r="V14" s="375"/>
      <c r="W14" s="373"/>
      <c r="X14" s="371"/>
      <c r="Y14" s="388"/>
      <c r="Z14" s="373"/>
      <c r="AA14" s="371"/>
      <c r="AB14" s="376"/>
      <c r="AC14" s="377"/>
      <c r="AD14" s="378"/>
      <c r="AE14" s="378"/>
      <c r="AF14" s="378"/>
      <c r="AG14" s="378"/>
      <c r="AH14" s="378"/>
      <c r="AI14" s="378"/>
      <c r="AJ14" s="378"/>
      <c r="AK14" s="378"/>
      <c r="AL14" s="378"/>
      <c r="AM14" s="379"/>
      <c r="AN14" s="371"/>
      <c r="AO14" s="1503"/>
      <c r="AP14" s="1501"/>
      <c r="AQ14" s="1502"/>
      <c r="AR14" s="1501"/>
    </row>
    <row r="15" spans="1:44" s="330" customFormat="1" ht="17.25" customHeight="1">
      <c r="A15" s="723"/>
      <c r="B15" s="719"/>
      <c r="C15" s="719" t="s">
        <v>136</v>
      </c>
      <c r="D15" s="719"/>
      <c r="E15" s="724" t="s">
        <v>140</v>
      </c>
      <c r="F15" s="721"/>
      <c r="G15" s="721"/>
      <c r="H15" s="721"/>
      <c r="I15" s="722"/>
      <c r="J15" s="717"/>
      <c r="K15" s="371"/>
      <c r="L15" s="387"/>
      <c r="M15" s="373"/>
      <c r="N15" s="371"/>
      <c r="O15" s="388"/>
      <c r="P15" s="374"/>
      <c r="Q15" s="375"/>
      <c r="R15" s="373"/>
      <c r="S15" s="371"/>
      <c r="T15" s="388"/>
      <c r="U15" s="374"/>
      <c r="V15" s="375"/>
      <c r="W15" s="373"/>
      <c r="X15" s="371"/>
      <c r="Y15" s="388"/>
      <c r="Z15" s="373"/>
      <c r="AA15" s="371"/>
      <c r="AB15" s="376"/>
      <c r="AC15" s="377"/>
      <c r="AD15" s="378"/>
      <c r="AE15" s="378"/>
      <c r="AF15" s="378"/>
      <c r="AG15" s="378"/>
      <c r="AH15" s="378"/>
      <c r="AI15" s="378"/>
      <c r="AJ15" s="378"/>
      <c r="AK15" s="378"/>
      <c r="AL15" s="378"/>
      <c r="AM15" s="379"/>
      <c r="AN15" s="371"/>
      <c r="AO15" s="1503"/>
      <c r="AP15" s="1501"/>
      <c r="AQ15" s="1502"/>
      <c r="AR15" s="1501"/>
    </row>
    <row r="16" spans="1:44" s="330" customFormat="1" ht="17.25" customHeight="1">
      <c r="A16" s="723"/>
      <c r="B16" s="719"/>
      <c r="C16" s="719" t="s">
        <v>333</v>
      </c>
      <c r="D16" s="719"/>
      <c r="E16" s="724" t="s">
        <v>140</v>
      </c>
      <c r="F16" s="721"/>
      <c r="G16" s="721"/>
      <c r="H16" s="721"/>
      <c r="I16" s="722"/>
      <c r="J16" s="717"/>
      <c r="K16" s="371"/>
      <c r="L16" s="387"/>
      <c r="M16" s="373"/>
      <c r="N16" s="371"/>
      <c r="O16" s="388"/>
      <c r="P16" s="374"/>
      <c r="Q16" s="375"/>
      <c r="R16" s="373"/>
      <c r="S16" s="371"/>
      <c r="T16" s="388"/>
      <c r="U16" s="374"/>
      <c r="V16" s="375"/>
      <c r="W16" s="373"/>
      <c r="X16" s="371"/>
      <c r="Y16" s="388"/>
      <c r="Z16" s="373"/>
      <c r="AA16" s="371"/>
      <c r="AB16" s="376"/>
      <c r="AC16" s="377"/>
      <c r="AD16" s="378"/>
      <c r="AE16" s="378"/>
      <c r="AF16" s="378"/>
      <c r="AG16" s="378"/>
      <c r="AH16" s="378"/>
      <c r="AI16" s="378"/>
      <c r="AJ16" s="378"/>
      <c r="AK16" s="378"/>
      <c r="AL16" s="378"/>
      <c r="AM16" s="379"/>
      <c r="AN16" s="371"/>
      <c r="AO16" s="1503"/>
      <c r="AP16" s="1501"/>
      <c r="AQ16" s="1502"/>
      <c r="AR16" s="1501"/>
    </row>
    <row r="17" spans="1:44" s="330" customFormat="1" ht="17.25" customHeight="1">
      <c r="A17" s="723"/>
      <c r="B17" s="719"/>
      <c r="C17" s="719" t="s">
        <v>139</v>
      </c>
      <c r="D17" s="719"/>
      <c r="E17" s="724" t="s">
        <v>190</v>
      </c>
      <c r="F17" s="721"/>
      <c r="G17" s="721"/>
      <c r="H17" s="721"/>
      <c r="I17" s="722"/>
      <c r="J17" s="717"/>
      <c r="K17" s="371"/>
      <c r="L17" s="387"/>
      <c r="M17" s="373"/>
      <c r="N17" s="371"/>
      <c r="O17" s="388"/>
      <c r="P17" s="374"/>
      <c r="Q17" s="375"/>
      <c r="R17" s="373"/>
      <c r="S17" s="371"/>
      <c r="T17" s="388"/>
      <c r="U17" s="374"/>
      <c r="V17" s="375"/>
      <c r="W17" s="373"/>
      <c r="X17" s="371"/>
      <c r="Y17" s="388"/>
      <c r="Z17" s="373"/>
      <c r="AA17" s="371"/>
      <c r="AB17" s="376"/>
      <c r="AC17" s="377"/>
      <c r="AD17" s="378"/>
      <c r="AE17" s="378"/>
      <c r="AF17" s="378"/>
      <c r="AG17" s="378"/>
      <c r="AH17" s="378"/>
      <c r="AI17" s="378"/>
      <c r="AJ17" s="378"/>
      <c r="AK17" s="378"/>
      <c r="AL17" s="378"/>
      <c r="AM17" s="379"/>
      <c r="AN17" s="371"/>
      <c r="AO17" s="1503"/>
      <c r="AP17" s="1501"/>
      <c r="AQ17" s="1502"/>
      <c r="AR17" s="1501"/>
    </row>
    <row r="18" spans="1:44" s="515" customFormat="1" ht="17.25" customHeight="1">
      <c r="A18" s="381" t="s">
        <v>334</v>
      </c>
      <c r="B18" s="383" t="s">
        <v>335</v>
      </c>
      <c r="C18" s="725"/>
      <c r="D18" s="725"/>
      <c r="E18" s="726"/>
      <c r="F18" s="727"/>
      <c r="G18" s="727"/>
      <c r="H18" s="727"/>
      <c r="I18" s="728"/>
      <c r="J18" s="729"/>
      <c r="K18" s="371"/>
      <c r="L18" s="388"/>
      <c r="M18" s="373"/>
      <c r="N18" s="371"/>
      <c r="O18" s="388"/>
      <c r="P18" s="374"/>
      <c r="Q18" s="375"/>
      <c r="R18" s="373"/>
      <c r="S18" s="371"/>
      <c r="T18" s="388"/>
      <c r="U18" s="374"/>
      <c r="V18" s="375"/>
      <c r="W18" s="373"/>
      <c r="X18" s="371"/>
      <c r="Y18" s="388"/>
      <c r="Z18" s="373"/>
      <c r="AA18" s="371"/>
      <c r="AB18" s="376"/>
      <c r="AC18" s="377"/>
      <c r="AD18" s="378"/>
      <c r="AE18" s="378"/>
      <c r="AF18" s="378"/>
      <c r="AG18" s="378"/>
      <c r="AH18" s="378"/>
      <c r="AI18" s="378"/>
      <c r="AJ18" s="378"/>
      <c r="AK18" s="378"/>
      <c r="AL18" s="378"/>
      <c r="AM18" s="379"/>
      <c r="AN18" s="371"/>
      <c r="AO18" s="1503"/>
      <c r="AP18" s="1501"/>
      <c r="AQ18" s="1502"/>
      <c r="AR18" s="1501"/>
    </row>
    <row r="19" spans="1:44" s="515" customFormat="1" ht="17.25" customHeight="1">
      <c r="A19" s="730"/>
      <c r="B19" s="725" t="s">
        <v>336</v>
      </c>
      <c r="C19" s="725" t="s">
        <v>337</v>
      </c>
      <c r="D19" s="725"/>
      <c r="E19" s="724" t="s">
        <v>131</v>
      </c>
      <c r="F19" s="423"/>
      <c r="G19" s="423"/>
      <c r="H19" s="423"/>
      <c r="I19" s="722"/>
      <c r="J19" s="729"/>
      <c r="K19" s="371"/>
      <c r="L19" s="390"/>
      <c r="M19" s="391"/>
      <c r="N19" s="371"/>
      <c r="O19" s="390"/>
      <c r="P19" s="392"/>
      <c r="Q19" s="392"/>
      <c r="R19" s="391"/>
      <c r="S19" s="371"/>
      <c r="T19" s="390"/>
      <c r="U19" s="392"/>
      <c r="V19" s="392"/>
      <c r="W19" s="391"/>
      <c r="X19" s="371"/>
      <c r="Y19" s="390"/>
      <c r="Z19" s="391"/>
      <c r="AA19" s="371"/>
      <c r="AB19" s="390"/>
      <c r="AC19" s="393"/>
      <c r="AD19" s="394"/>
      <c r="AE19" s="394"/>
      <c r="AF19" s="394"/>
      <c r="AG19" s="394"/>
      <c r="AH19" s="394"/>
      <c r="AI19" s="394"/>
      <c r="AJ19" s="394"/>
      <c r="AK19" s="394"/>
      <c r="AL19" s="394"/>
      <c r="AM19" s="395"/>
      <c r="AN19" s="371"/>
      <c r="AO19" s="1504"/>
      <c r="AP19" s="1505"/>
      <c r="AQ19" s="1506"/>
      <c r="AR19" s="1505"/>
    </row>
    <row r="20" spans="1:44" s="515" customFormat="1" ht="17.25" customHeight="1">
      <c r="A20" s="730"/>
      <c r="B20" s="725" t="s">
        <v>338</v>
      </c>
      <c r="C20" s="725" t="s">
        <v>339</v>
      </c>
      <c r="D20" s="725"/>
      <c r="E20" s="724"/>
      <c r="F20" s="721"/>
      <c r="G20" s="721"/>
      <c r="H20" s="721"/>
      <c r="I20" s="722"/>
      <c r="J20" s="729"/>
      <c r="K20" s="371"/>
      <c r="L20" s="388"/>
      <c r="M20" s="373"/>
      <c r="N20" s="371"/>
      <c r="O20" s="388"/>
      <c r="P20" s="374"/>
      <c r="Q20" s="375"/>
      <c r="R20" s="373"/>
      <c r="S20" s="371"/>
      <c r="T20" s="388"/>
      <c r="U20" s="374"/>
      <c r="V20" s="375"/>
      <c r="W20" s="373"/>
      <c r="X20" s="371"/>
      <c r="Y20" s="388"/>
      <c r="Z20" s="373"/>
      <c r="AA20" s="371"/>
      <c r="AB20" s="376"/>
      <c r="AC20" s="377"/>
      <c r="AD20" s="378"/>
      <c r="AE20" s="378"/>
      <c r="AF20" s="378"/>
      <c r="AG20" s="378"/>
      <c r="AH20" s="378"/>
      <c r="AI20" s="378"/>
      <c r="AJ20" s="378"/>
      <c r="AK20" s="378"/>
      <c r="AL20" s="378"/>
      <c r="AM20" s="379"/>
      <c r="AN20" s="371"/>
      <c r="AO20" s="1503"/>
      <c r="AP20" s="1501"/>
      <c r="AQ20" s="1502"/>
      <c r="AR20" s="1501"/>
    </row>
    <row r="21" spans="1:44" s="515" customFormat="1" ht="17.25" customHeight="1">
      <c r="A21" s="730"/>
      <c r="B21" s="731"/>
      <c r="C21" s="732" t="s">
        <v>340</v>
      </c>
      <c r="D21" s="732"/>
      <c r="E21" s="724"/>
      <c r="F21" s="721"/>
      <c r="G21" s="721"/>
      <c r="H21" s="721"/>
      <c r="I21" s="722"/>
      <c r="J21" s="729"/>
      <c r="K21" s="371"/>
      <c r="L21" s="388"/>
      <c r="M21" s="373"/>
      <c r="N21" s="371"/>
      <c r="O21" s="388"/>
      <c r="P21" s="374"/>
      <c r="Q21" s="375"/>
      <c r="R21" s="373"/>
      <c r="S21" s="371"/>
      <c r="T21" s="388"/>
      <c r="U21" s="374"/>
      <c r="V21" s="375"/>
      <c r="W21" s="373"/>
      <c r="X21" s="371"/>
      <c r="Y21" s="388"/>
      <c r="Z21" s="373"/>
      <c r="AA21" s="371"/>
      <c r="AB21" s="376"/>
      <c r="AC21" s="377"/>
      <c r="AD21" s="378"/>
      <c r="AE21" s="378"/>
      <c r="AF21" s="378"/>
      <c r="AG21" s="378"/>
      <c r="AH21" s="378"/>
      <c r="AI21" s="378"/>
      <c r="AJ21" s="378"/>
      <c r="AK21" s="378"/>
      <c r="AL21" s="378"/>
      <c r="AM21" s="379"/>
      <c r="AN21" s="371"/>
      <c r="AO21" s="1503"/>
      <c r="AP21" s="1501"/>
      <c r="AQ21" s="1502"/>
      <c r="AR21" s="1501"/>
    </row>
    <row r="22" spans="1:44" s="515" customFormat="1" ht="17.25" customHeight="1">
      <c r="A22" s="730"/>
      <c r="B22" s="731"/>
      <c r="C22" s="733" t="s">
        <v>341</v>
      </c>
      <c r="D22" s="733"/>
      <c r="E22" s="724"/>
      <c r="F22" s="721"/>
      <c r="G22" s="721"/>
      <c r="H22" s="721"/>
      <c r="I22" s="722"/>
      <c r="J22" s="729"/>
      <c r="K22" s="371"/>
      <c r="L22" s="399"/>
      <c r="M22" s="400"/>
      <c r="N22" s="401"/>
      <c r="O22" s="399"/>
      <c r="P22" s="402"/>
      <c r="Q22" s="403"/>
      <c r="R22" s="400"/>
      <c r="S22" s="401"/>
      <c r="T22" s="399"/>
      <c r="U22" s="402"/>
      <c r="V22" s="403"/>
      <c r="W22" s="400"/>
      <c r="X22" s="401"/>
      <c r="Y22" s="399"/>
      <c r="Z22" s="400"/>
      <c r="AA22" s="401"/>
      <c r="AB22" s="404"/>
      <c r="AC22" s="405"/>
      <c r="AD22" s="406"/>
      <c r="AE22" s="406"/>
      <c r="AF22" s="406"/>
      <c r="AG22" s="406"/>
      <c r="AH22" s="406"/>
      <c r="AI22" s="406"/>
      <c r="AJ22" s="406"/>
      <c r="AK22" s="406"/>
      <c r="AL22" s="406"/>
      <c r="AM22" s="407"/>
      <c r="AN22" s="401"/>
      <c r="AO22" s="1507"/>
      <c r="AP22" s="1508"/>
      <c r="AQ22" s="1509"/>
      <c r="AR22" s="1508"/>
    </row>
    <row r="23" spans="1:44" s="515" customFormat="1" ht="17.25" customHeight="1">
      <c r="A23" s="730"/>
      <c r="B23" s="731"/>
      <c r="C23" s="734" t="s">
        <v>30</v>
      </c>
      <c r="D23" s="734"/>
      <c r="E23" s="724"/>
      <c r="F23" s="721"/>
      <c r="G23" s="721"/>
      <c r="H23" s="721"/>
      <c r="I23" s="722"/>
      <c r="J23" s="729"/>
      <c r="K23" s="371"/>
      <c r="L23" s="399"/>
      <c r="M23" s="400"/>
      <c r="N23" s="401"/>
      <c r="O23" s="399"/>
      <c r="P23" s="402"/>
      <c r="Q23" s="403"/>
      <c r="R23" s="400"/>
      <c r="S23" s="401"/>
      <c r="T23" s="399"/>
      <c r="U23" s="402"/>
      <c r="V23" s="403"/>
      <c r="W23" s="400"/>
      <c r="X23" s="401"/>
      <c r="Y23" s="399"/>
      <c r="Z23" s="400"/>
      <c r="AA23" s="401"/>
      <c r="AB23" s="404"/>
      <c r="AC23" s="405"/>
      <c r="AD23" s="406"/>
      <c r="AE23" s="406"/>
      <c r="AF23" s="406"/>
      <c r="AG23" s="406"/>
      <c r="AH23" s="406"/>
      <c r="AI23" s="406"/>
      <c r="AJ23" s="406"/>
      <c r="AK23" s="406"/>
      <c r="AL23" s="406"/>
      <c r="AM23" s="407"/>
      <c r="AN23" s="401"/>
      <c r="AO23" s="1507"/>
      <c r="AP23" s="1508"/>
      <c r="AQ23" s="1509"/>
      <c r="AR23" s="1508"/>
    </row>
    <row r="24" spans="1:44" s="515" customFormat="1" ht="17.25" customHeight="1">
      <c r="A24" s="730"/>
      <c r="B24" s="731"/>
      <c r="C24" s="734" t="s">
        <v>31</v>
      </c>
      <c r="D24" s="734"/>
      <c r="E24" s="724" t="s">
        <v>152</v>
      </c>
      <c r="F24" s="423"/>
      <c r="G24" s="423"/>
      <c r="H24" s="423"/>
      <c r="I24" s="722"/>
      <c r="J24" s="729"/>
      <c r="K24" s="371"/>
      <c r="L24" s="390"/>
      <c r="M24" s="391"/>
      <c r="N24" s="371"/>
      <c r="O24" s="390"/>
      <c r="P24" s="392"/>
      <c r="Q24" s="392"/>
      <c r="R24" s="391"/>
      <c r="S24" s="371"/>
      <c r="T24" s="390"/>
      <c r="U24" s="392"/>
      <c r="V24" s="392"/>
      <c r="W24" s="391"/>
      <c r="X24" s="371"/>
      <c r="Y24" s="390"/>
      <c r="Z24" s="391"/>
      <c r="AA24" s="371"/>
      <c r="AB24" s="390"/>
      <c r="AC24" s="393"/>
      <c r="AD24" s="394"/>
      <c r="AE24" s="394"/>
      <c r="AF24" s="394"/>
      <c r="AG24" s="394"/>
      <c r="AH24" s="394"/>
      <c r="AI24" s="394"/>
      <c r="AJ24" s="394"/>
      <c r="AK24" s="394"/>
      <c r="AL24" s="394"/>
      <c r="AM24" s="395"/>
      <c r="AN24" s="371"/>
      <c r="AO24" s="1504"/>
      <c r="AP24" s="1505"/>
      <c r="AQ24" s="1506"/>
      <c r="AR24" s="1505"/>
    </row>
    <row r="25" spans="1:44" s="515" customFormat="1" ht="17.25" customHeight="1">
      <c r="A25" s="730"/>
      <c r="B25" s="731"/>
      <c r="C25" s="735" t="s">
        <v>33</v>
      </c>
      <c r="D25" s="735"/>
      <c r="E25" s="724" t="s">
        <v>127</v>
      </c>
      <c r="F25" s="423"/>
      <c r="G25" s="423"/>
      <c r="H25" s="423"/>
      <c r="I25" s="722"/>
      <c r="J25" s="736"/>
      <c r="K25" s="371"/>
      <c r="L25" s="390"/>
      <c r="M25" s="391"/>
      <c r="N25" s="371"/>
      <c r="O25" s="390"/>
      <c r="P25" s="392"/>
      <c r="Q25" s="392"/>
      <c r="R25" s="391"/>
      <c r="S25" s="371"/>
      <c r="T25" s="390"/>
      <c r="U25" s="392"/>
      <c r="V25" s="392"/>
      <c r="W25" s="391"/>
      <c r="X25" s="371"/>
      <c r="Y25" s="390"/>
      <c r="Z25" s="391"/>
      <c r="AA25" s="371"/>
      <c r="AB25" s="390"/>
      <c r="AC25" s="393"/>
      <c r="AD25" s="394"/>
      <c r="AE25" s="394"/>
      <c r="AF25" s="394"/>
      <c r="AG25" s="394"/>
      <c r="AH25" s="394"/>
      <c r="AI25" s="394"/>
      <c r="AJ25" s="394"/>
      <c r="AK25" s="394"/>
      <c r="AL25" s="394"/>
      <c r="AM25" s="395"/>
      <c r="AN25" s="371"/>
      <c r="AO25" s="1504"/>
      <c r="AP25" s="1505"/>
      <c r="AQ25" s="1506"/>
      <c r="AR25" s="1505"/>
    </row>
    <row r="26" spans="1:44" s="515" customFormat="1" ht="17.25" customHeight="1">
      <c r="A26" s="730"/>
      <c r="B26" s="731"/>
      <c r="C26" s="735"/>
      <c r="D26" s="735"/>
      <c r="E26" s="735" t="s">
        <v>342</v>
      </c>
      <c r="F26" s="423"/>
      <c r="G26" s="423"/>
      <c r="H26" s="423"/>
      <c r="I26" s="737"/>
      <c r="J26" s="738"/>
      <c r="K26" s="371"/>
      <c r="L26" s="390"/>
      <c r="M26" s="391"/>
      <c r="N26" s="371"/>
      <c r="O26" s="390"/>
      <c r="P26" s="392"/>
      <c r="Q26" s="392"/>
      <c r="R26" s="391"/>
      <c r="S26" s="371"/>
      <c r="T26" s="390"/>
      <c r="U26" s="392"/>
      <c r="V26" s="392"/>
      <c r="W26" s="391"/>
      <c r="X26" s="371"/>
      <c r="Y26" s="390"/>
      <c r="Z26" s="391"/>
      <c r="AA26" s="371"/>
      <c r="AB26" s="390"/>
      <c r="AC26" s="393"/>
      <c r="AD26" s="394"/>
      <c r="AE26" s="394"/>
      <c r="AF26" s="394"/>
      <c r="AG26" s="394"/>
      <c r="AH26" s="394"/>
      <c r="AI26" s="394"/>
      <c r="AJ26" s="394"/>
      <c r="AK26" s="394"/>
      <c r="AL26" s="394"/>
      <c r="AM26" s="395"/>
      <c r="AN26" s="371"/>
      <c r="AO26" s="1504"/>
      <c r="AP26" s="1505"/>
      <c r="AQ26" s="1506"/>
      <c r="AR26" s="1505"/>
    </row>
    <row r="27" spans="1:44" s="515" customFormat="1" ht="17.25" customHeight="1">
      <c r="A27" s="730"/>
      <c r="B27" s="731"/>
      <c r="C27" s="735" t="s">
        <v>343</v>
      </c>
      <c r="D27" s="735"/>
      <c r="E27" s="724" t="s">
        <v>131</v>
      </c>
      <c r="F27" s="423"/>
      <c r="G27" s="423"/>
      <c r="H27" s="423"/>
      <c r="I27" s="722"/>
      <c r="J27" s="739"/>
      <c r="K27" s="371"/>
      <c r="L27" s="390"/>
      <c r="M27" s="391"/>
      <c r="N27" s="371"/>
      <c r="O27" s="390"/>
      <c r="P27" s="392"/>
      <c r="Q27" s="392"/>
      <c r="R27" s="391"/>
      <c r="S27" s="371"/>
      <c r="T27" s="390"/>
      <c r="U27" s="392"/>
      <c r="V27" s="392"/>
      <c r="W27" s="391"/>
      <c r="X27" s="371"/>
      <c r="Y27" s="390"/>
      <c r="Z27" s="391"/>
      <c r="AA27" s="371"/>
      <c r="AB27" s="390"/>
      <c r="AC27" s="393"/>
      <c r="AD27" s="394"/>
      <c r="AE27" s="394"/>
      <c r="AF27" s="394"/>
      <c r="AG27" s="394"/>
      <c r="AH27" s="394"/>
      <c r="AI27" s="394"/>
      <c r="AJ27" s="394"/>
      <c r="AK27" s="394"/>
      <c r="AL27" s="394"/>
      <c r="AM27" s="395"/>
      <c r="AN27" s="371"/>
      <c r="AO27" s="1504"/>
      <c r="AP27" s="1505"/>
      <c r="AQ27" s="1506"/>
      <c r="AR27" s="1505"/>
    </row>
    <row r="28" spans="1:44" s="515" customFormat="1" ht="17.25" customHeight="1">
      <c r="A28" s="730"/>
      <c r="B28" s="731"/>
      <c r="C28" s="735" t="s">
        <v>344</v>
      </c>
      <c r="D28" s="735"/>
      <c r="E28" s="724" t="s">
        <v>131</v>
      </c>
      <c r="F28" s="423"/>
      <c r="G28" s="423"/>
      <c r="H28" s="423"/>
      <c r="I28" s="722"/>
      <c r="J28" s="736"/>
      <c r="K28" s="426"/>
      <c r="L28" s="390"/>
      <c r="M28" s="391"/>
      <c r="N28" s="371"/>
      <c r="O28" s="390"/>
      <c r="P28" s="392"/>
      <c r="Q28" s="392"/>
      <c r="R28" s="391"/>
      <c r="S28" s="371"/>
      <c r="T28" s="390"/>
      <c r="U28" s="392"/>
      <c r="V28" s="392"/>
      <c r="W28" s="391"/>
      <c r="X28" s="371"/>
      <c r="Y28" s="390"/>
      <c r="Z28" s="391"/>
      <c r="AA28" s="371"/>
      <c r="AB28" s="390"/>
      <c r="AC28" s="393"/>
      <c r="AD28" s="394"/>
      <c r="AE28" s="394"/>
      <c r="AF28" s="394"/>
      <c r="AG28" s="394"/>
      <c r="AH28" s="394"/>
      <c r="AI28" s="394"/>
      <c r="AJ28" s="394"/>
      <c r="AK28" s="394"/>
      <c r="AL28" s="394"/>
      <c r="AM28" s="395"/>
      <c r="AN28" s="371"/>
      <c r="AO28" s="1504"/>
      <c r="AP28" s="1505"/>
      <c r="AQ28" s="1506"/>
      <c r="AR28" s="1505"/>
    </row>
    <row r="29" spans="1:44" s="515" customFormat="1" ht="17.25" customHeight="1">
      <c r="A29" s="730"/>
      <c r="B29" s="731"/>
      <c r="C29" s="735" t="s">
        <v>345</v>
      </c>
      <c r="D29" s="735"/>
      <c r="E29" s="724" t="s">
        <v>131</v>
      </c>
      <c r="F29" s="423"/>
      <c r="G29" s="423"/>
      <c r="H29" s="423"/>
      <c r="I29" s="722"/>
      <c r="J29" s="736"/>
      <c r="K29" s="426"/>
      <c r="L29" s="390"/>
      <c r="M29" s="391"/>
      <c r="N29" s="371"/>
      <c r="O29" s="390"/>
      <c r="P29" s="392"/>
      <c r="Q29" s="392"/>
      <c r="R29" s="391"/>
      <c r="S29" s="371"/>
      <c r="T29" s="390"/>
      <c r="U29" s="392"/>
      <c r="V29" s="392"/>
      <c r="W29" s="391"/>
      <c r="X29" s="371"/>
      <c r="Y29" s="390"/>
      <c r="Z29" s="391"/>
      <c r="AA29" s="371"/>
      <c r="AB29" s="390"/>
      <c r="AC29" s="393"/>
      <c r="AD29" s="394"/>
      <c r="AE29" s="394"/>
      <c r="AF29" s="394"/>
      <c r="AG29" s="394"/>
      <c r="AH29" s="394"/>
      <c r="AI29" s="394"/>
      <c r="AJ29" s="394"/>
      <c r="AK29" s="394"/>
      <c r="AL29" s="394"/>
      <c r="AM29" s="395"/>
      <c r="AN29" s="371"/>
      <c r="AO29" s="1504"/>
      <c r="AP29" s="1505"/>
      <c r="AQ29" s="1506"/>
      <c r="AR29" s="1505"/>
    </row>
    <row r="30" spans="1:44" s="515" customFormat="1" ht="17.25" customHeight="1">
      <c r="A30" s="730"/>
      <c r="B30" s="725" t="s">
        <v>346</v>
      </c>
      <c r="C30" s="725" t="s">
        <v>347</v>
      </c>
      <c r="D30" s="725"/>
      <c r="E30" s="724" t="s">
        <v>131</v>
      </c>
      <c r="F30" s="423"/>
      <c r="G30" s="423"/>
      <c r="H30" s="423"/>
      <c r="I30" s="722"/>
      <c r="J30" s="516"/>
      <c r="K30" s="426"/>
      <c r="L30" s="390"/>
      <c r="M30" s="391"/>
      <c r="N30" s="371"/>
      <c r="O30" s="390"/>
      <c r="P30" s="392"/>
      <c r="Q30" s="392"/>
      <c r="R30" s="391"/>
      <c r="S30" s="371"/>
      <c r="T30" s="390"/>
      <c r="U30" s="392"/>
      <c r="V30" s="392"/>
      <c r="W30" s="391"/>
      <c r="X30" s="371"/>
      <c r="Y30" s="390"/>
      <c r="Z30" s="391"/>
      <c r="AA30" s="371"/>
      <c r="AB30" s="390"/>
      <c r="AC30" s="393"/>
      <c r="AD30" s="394"/>
      <c r="AE30" s="394"/>
      <c r="AF30" s="394"/>
      <c r="AG30" s="394"/>
      <c r="AH30" s="394"/>
      <c r="AI30" s="394"/>
      <c r="AJ30" s="394"/>
      <c r="AK30" s="394"/>
      <c r="AL30" s="394"/>
      <c r="AM30" s="395"/>
      <c r="AN30" s="371"/>
      <c r="AO30" s="1504"/>
      <c r="AP30" s="1505"/>
      <c r="AQ30" s="1506"/>
      <c r="AR30" s="1505"/>
    </row>
    <row r="31" spans="1:44" s="515" customFormat="1" ht="17.25" customHeight="1">
      <c r="A31" s="381" t="s">
        <v>348</v>
      </c>
      <c r="B31" s="383" t="s">
        <v>349</v>
      </c>
      <c r="C31" s="725"/>
      <c r="D31" s="725"/>
      <c r="E31" s="726"/>
      <c r="F31" s="727"/>
      <c r="G31" s="727"/>
      <c r="H31" s="727"/>
      <c r="I31" s="728"/>
      <c r="J31" s="516"/>
      <c r="K31" s="450"/>
      <c r="L31" s="434"/>
      <c r="M31" s="435"/>
      <c r="N31" s="436"/>
      <c r="O31" s="437"/>
      <c r="P31" s="438"/>
      <c r="Q31" s="439"/>
      <c r="R31" s="440"/>
      <c r="S31" s="436"/>
      <c r="T31" s="437"/>
      <c r="U31" s="438"/>
      <c r="V31" s="439"/>
      <c r="W31" s="440"/>
      <c r="X31" s="436"/>
      <c r="Y31" s="437"/>
      <c r="Z31" s="440"/>
      <c r="AA31" s="436"/>
      <c r="AB31" s="441"/>
      <c r="AC31" s="442"/>
      <c r="AD31" s="443"/>
      <c r="AE31" s="443"/>
      <c r="AF31" s="443"/>
      <c r="AG31" s="443"/>
      <c r="AH31" s="443"/>
      <c r="AI31" s="443"/>
      <c r="AJ31" s="443"/>
      <c r="AK31" s="443"/>
      <c r="AL31" s="443"/>
      <c r="AM31" s="444"/>
      <c r="AN31" s="436"/>
      <c r="AO31" s="1510"/>
      <c r="AP31" s="1511"/>
      <c r="AQ31" s="1512"/>
      <c r="AR31" s="1513"/>
    </row>
    <row r="32" spans="1:44" s="515" customFormat="1" ht="17.25" customHeight="1">
      <c r="A32" s="730"/>
      <c r="B32" s="725" t="s">
        <v>350</v>
      </c>
      <c r="C32" s="740" t="s">
        <v>351</v>
      </c>
      <c r="D32" s="740"/>
      <c r="E32" s="724" t="s">
        <v>131</v>
      </c>
      <c r="F32" s="423"/>
      <c r="G32" s="423"/>
      <c r="H32" s="423"/>
      <c r="I32" s="722"/>
      <c r="J32" s="516"/>
      <c r="K32" s="426"/>
      <c r="L32" s="390"/>
      <c r="M32" s="391"/>
      <c r="N32" s="371"/>
      <c r="O32" s="390"/>
      <c r="P32" s="392"/>
      <c r="Q32" s="392"/>
      <c r="R32" s="391"/>
      <c r="S32" s="371"/>
      <c r="T32" s="390"/>
      <c r="U32" s="392"/>
      <c r="V32" s="392"/>
      <c r="W32" s="391"/>
      <c r="X32" s="371"/>
      <c r="Y32" s="390"/>
      <c r="Z32" s="391"/>
      <c r="AA32" s="371"/>
      <c r="AB32" s="390"/>
      <c r="AC32" s="393"/>
      <c r="AD32" s="394"/>
      <c r="AE32" s="394"/>
      <c r="AF32" s="394"/>
      <c r="AG32" s="394"/>
      <c r="AH32" s="394"/>
      <c r="AI32" s="394"/>
      <c r="AJ32" s="394"/>
      <c r="AK32" s="394"/>
      <c r="AL32" s="394"/>
      <c r="AM32" s="395"/>
      <c r="AN32" s="371"/>
      <c r="AO32" s="1504"/>
      <c r="AP32" s="1505"/>
      <c r="AQ32" s="1506"/>
      <c r="AR32" s="1505"/>
    </row>
    <row r="33" spans="1:44" s="515" customFormat="1" ht="17.25" customHeight="1">
      <c r="A33" s="730"/>
      <c r="B33" s="731"/>
      <c r="C33" s="725" t="s">
        <v>352</v>
      </c>
      <c r="D33" s="725"/>
      <c r="E33" s="724"/>
      <c r="F33" s="721"/>
      <c r="G33" s="721"/>
      <c r="H33" s="721"/>
      <c r="I33" s="722"/>
      <c r="J33" s="516"/>
      <c r="K33" s="426"/>
      <c r="L33" s="441"/>
      <c r="M33" s="444"/>
      <c r="N33" s="453"/>
      <c r="O33" s="454"/>
      <c r="P33" s="455"/>
      <c r="Q33" s="439"/>
      <c r="R33" s="440"/>
      <c r="S33" s="453"/>
      <c r="T33" s="454"/>
      <c r="U33" s="455"/>
      <c r="V33" s="439"/>
      <c r="W33" s="440"/>
      <c r="X33" s="453"/>
      <c r="Y33" s="454"/>
      <c r="Z33" s="440"/>
      <c r="AA33" s="453"/>
      <c r="AB33" s="441"/>
      <c r="AC33" s="442"/>
      <c r="AD33" s="443"/>
      <c r="AE33" s="443"/>
      <c r="AF33" s="443"/>
      <c r="AG33" s="443"/>
      <c r="AH33" s="443"/>
      <c r="AI33" s="443"/>
      <c r="AJ33" s="443"/>
      <c r="AK33" s="443"/>
      <c r="AL33" s="443"/>
      <c r="AM33" s="444"/>
      <c r="AN33" s="453"/>
      <c r="AO33" s="1514"/>
      <c r="AP33" s="1513"/>
      <c r="AQ33" s="1512"/>
      <c r="AR33" s="1513"/>
    </row>
    <row r="34" spans="1:44" s="515" customFormat="1" ht="17.25" customHeight="1">
      <c r="A34" s="730"/>
      <c r="B34" s="725" t="s">
        <v>353</v>
      </c>
      <c r="C34" s="740" t="s">
        <v>354</v>
      </c>
      <c r="D34" s="740"/>
      <c r="E34" s="724" t="s">
        <v>131</v>
      </c>
      <c r="F34" s="423"/>
      <c r="G34" s="423"/>
      <c r="H34" s="423"/>
      <c r="I34" s="722"/>
      <c r="J34" s="516"/>
      <c r="K34" s="426"/>
      <c r="L34" s="390"/>
      <c r="M34" s="391"/>
      <c r="N34" s="371"/>
      <c r="O34" s="390"/>
      <c r="P34" s="392"/>
      <c r="Q34" s="392"/>
      <c r="R34" s="391"/>
      <c r="S34" s="371"/>
      <c r="T34" s="390"/>
      <c r="U34" s="392"/>
      <c r="V34" s="392"/>
      <c r="W34" s="391"/>
      <c r="X34" s="371"/>
      <c r="Y34" s="390"/>
      <c r="Z34" s="391"/>
      <c r="AA34" s="371"/>
      <c r="AB34" s="390"/>
      <c r="AC34" s="393"/>
      <c r="AD34" s="394"/>
      <c r="AE34" s="394"/>
      <c r="AF34" s="394"/>
      <c r="AG34" s="394"/>
      <c r="AH34" s="394"/>
      <c r="AI34" s="394"/>
      <c r="AJ34" s="394"/>
      <c r="AK34" s="394"/>
      <c r="AL34" s="394"/>
      <c r="AM34" s="395"/>
      <c r="AN34" s="371"/>
      <c r="AO34" s="1504"/>
      <c r="AP34" s="1505"/>
      <c r="AQ34" s="1506"/>
      <c r="AR34" s="1505"/>
    </row>
    <row r="35" spans="1:44" s="515" customFormat="1" ht="17.25" customHeight="1">
      <c r="A35" s="730"/>
      <c r="B35" s="725" t="s">
        <v>355</v>
      </c>
      <c r="C35" s="740" t="s">
        <v>356</v>
      </c>
      <c r="D35" s="740"/>
      <c r="E35" s="724" t="s">
        <v>131</v>
      </c>
      <c r="F35" s="423"/>
      <c r="G35" s="423"/>
      <c r="H35" s="423"/>
      <c r="I35" s="722"/>
      <c r="J35" s="516"/>
      <c r="K35" s="371"/>
      <c r="L35" s="390"/>
      <c r="M35" s="391"/>
      <c r="N35" s="371"/>
      <c r="O35" s="390"/>
      <c r="P35" s="392"/>
      <c r="Q35" s="392"/>
      <c r="R35" s="391"/>
      <c r="S35" s="371"/>
      <c r="T35" s="390"/>
      <c r="U35" s="392"/>
      <c r="V35" s="392"/>
      <c r="W35" s="391"/>
      <c r="X35" s="371"/>
      <c r="Y35" s="390"/>
      <c r="Z35" s="391"/>
      <c r="AA35" s="371"/>
      <c r="AB35" s="390"/>
      <c r="AC35" s="393"/>
      <c r="AD35" s="394"/>
      <c r="AE35" s="394"/>
      <c r="AF35" s="394"/>
      <c r="AG35" s="394"/>
      <c r="AH35" s="394"/>
      <c r="AI35" s="394"/>
      <c r="AJ35" s="394"/>
      <c r="AK35" s="394"/>
      <c r="AL35" s="394"/>
      <c r="AM35" s="395"/>
      <c r="AN35" s="371"/>
      <c r="AO35" s="1504"/>
      <c r="AP35" s="1505"/>
      <c r="AQ35" s="1506"/>
      <c r="AR35" s="1505"/>
    </row>
    <row r="36" spans="1:44" s="515" customFormat="1" ht="11.25" customHeight="1">
      <c r="A36" s="730"/>
      <c r="B36" s="725" t="s">
        <v>357</v>
      </c>
      <c r="C36" s="740" t="s">
        <v>358</v>
      </c>
      <c r="D36" s="740"/>
      <c r="E36" s="724" t="s">
        <v>131</v>
      </c>
      <c r="F36" s="423"/>
      <c r="G36" s="423"/>
      <c r="H36" s="423"/>
      <c r="I36" s="722"/>
      <c r="J36" s="516"/>
      <c r="K36" s="371"/>
      <c r="L36" s="390"/>
      <c r="M36" s="391"/>
      <c r="N36" s="371"/>
      <c r="O36" s="390"/>
      <c r="P36" s="392"/>
      <c r="Q36" s="392"/>
      <c r="R36" s="391"/>
      <c r="S36" s="371"/>
      <c r="T36" s="390"/>
      <c r="U36" s="392"/>
      <c r="V36" s="392"/>
      <c r="W36" s="391"/>
      <c r="X36" s="371"/>
      <c r="Y36" s="390"/>
      <c r="Z36" s="391"/>
      <c r="AA36" s="371"/>
      <c r="AB36" s="390"/>
      <c r="AC36" s="393"/>
      <c r="AD36" s="394"/>
      <c r="AE36" s="394"/>
      <c r="AF36" s="394"/>
      <c r="AG36" s="394"/>
      <c r="AH36" s="394"/>
      <c r="AI36" s="394"/>
      <c r="AJ36" s="394"/>
      <c r="AK36" s="394"/>
      <c r="AL36" s="394"/>
      <c r="AM36" s="395"/>
      <c r="AN36" s="371"/>
      <c r="AO36" s="1504"/>
      <c r="AP36" s="1505"/>
      <c r="AQ36" s="1506"/>
      <c r="AR36" s="1505"/>
    </row>
    <row r="37" spans="1:44" s="515" customFormat="1" ht="17.25" customHeight="1">
      <c r="A37" s="381" t="s">
        <v>359</v>
      </c>
      <c r="B37" s="1564" t="s">
        <v>511</v>
      </c>
      <c r="C37" s="725"/>
      <c r="D37" s="725"/>
      <c r="E37" s="724"/>
      <c r="F37" s="721"/>
      <c r="G37" s="721"/>
      <c r="H37" s="721"/>
      <c r="I37" s="722"/>
      <c r="J37" s="516"/>
      <c r="K37" s="371"/>
      <c r="L37" s="399"/>
      <c r="M37" s="400"/>
      <c r="N37" s="401"/>
      <c r="O37" s="399"/>
      <c r="P37" s="402"/>
      <c r="Q37" s="403"/>
      <c r="R37" s="400"/>
      <c r="S37" s="401"/>
      <c r="T37" s="399"/>
      <c r="U37" s="402"/>
      <c r="V37" s="403"/>
      <c r="W37" s="400"/>
      <c r="X37" s="401"/>
      <c r="Y37" s="399"/>
      <c r="Z37" s="440"/>
      <c r="AA37" s="401"/>
      <c r="AB37" s="441"/>
      <c r="AC37" s="442"/>
      <c r="AD37" s="443"/>
      <c r="AE37" s="443"/>
      <c r="AF37" s="443"/>
      <c r="AG37" s="443"/>
      <c r="AH37" s="443"/>
      <c r="AI37" s="443"/>
      <c r="AJ37" s="443"/>
      <c r="AK37" s="443"/>
      <c r="AL37" s="443"/>
      <c r="AM37" s="444"/>
      <c r="AN37" s="401"/>
      <c r="AO37" s="1507"/>
      <c r="AP37" s="1508"/>
      <c r="AQ37" s="1509"/>
      <c r="AR37" s="1508"/>
    </row>
    <row r="38" spans="1:44" s="515" customFormat="1" ht="17.25" customHeight="1">
      <c r="A38" s="730"/>
      <c r="B38" s="725" t="s">
        <v>360</v>
      </c>
      <c r="C38" s="725" t="s">
        <v>361</v>
      </c>
      <c r="D38" s="725"/>
      <c r="E38" s="724" t="s">
        <v>131</v>
      </c>
      <c r="F38" s="423"/>
      <c r="G38" s="423"/>
      <c r="H38" s="423"/>
      <c r="I38" s="722"/>
      <c r="J38" s="516"/>
      <c r="K38" s="426"/>
      <c r="L38" s="390"/>
      <c r="M38" s="391"/>
      <c r="N38" s="371"/>
      <c r="O38" s="390"/>
      <c r="P38" s="392"/>
      <c r="Q38" s="392"/>
      <c r="R38" s="391"/>
      <c r="S38" s="371"/>
      <c r="T38" s="390"/>
      <c r="U38" s="392"/>
      <c r="V38" s="392"/>
      <c r="W38" s="391"/>
      <c r="X38" s="371"/>
      <c r="Y38" s="390"/>
      <c r="Z38" s="391"/>
      <c r="AA38" s="371"/>
      <c r="AB38" s="390"/>
      <c r="AC38" s="393"/>
      <c r="AD38" s="394"/>
      <c r="AE38" s="394"/>
      <c r="AF38" s="394"/>
      <c r="AG38" s="394"/>
      <c r="AH38" s="394"/>
      <c r="AI38" s="394"/>
      <c r="AJ38" s="394"/>
      <c r="AK38" s="394"/>
      <c r="AL38" s="394"/>
      <c r="AM38" s="395"/>
      <c r="AN38" s="371"/>
      <c r="AO38" s="1504"/>
      <c r="AP38" s="1505"/>
      <c r="AQ38" s="1506"/>
      <c r="AR38" s="1505"/>
    </row>
    <row r="39" spans="1:44" s="515" customFormat="1" ht="17.25" customHeight="1">
      <c r="A39" s="730"/>
      <c r="B39" s="725" t="s">
        <v>362</v>
      </c>
      <c r="C39" s="725" t="s">
        <v>363</v>
      </c>
      <c r="D39" s="725"/>
      <c r="E39" s="724" t="s">
        <v>131</v>
      </c>
      <c r="F39" s="423"/>
      <c r="G39" s="423"/>
      <c r="H39" s="423"/>
      <c r="I39" s="722"/>
      <c r="J39" s="516"/>
      <c r="K39" s="426"/>
      <c r="L39" s="390"/>
      <c r="M39" s="391"/>
      <c r="N39" s="371"/>
      <c r="O39" s="390"/>
      <c r="P39" s="392"/>
      <c r="Q39" s="392"/>
      <c r="R39" s="391"/>
      <c r="S39" s="371"/>
      <c r="T39" s="390"/>
      <c r="U39" s="392"/>
      <c r="V39" s="392"/>
      <c r="W39" s="391"/>
      <c r="X39" s="371"/>
      <c r="Y39" s="390"/>
      <c r="Z39" s="391"/>
      <c r="AA39" s="371"/>
      <c r="AB39" s="390"/>
      <c r="AC39" s="393"/>
      <c r="AD39" s="394"/>
      <c r="AE39" s="394"/>
      <c r="AF39" s="394"/>
      <c r="AG39" s="394"/>
      <c r="AH39" s="394"/>
      <c r="AI39" s="394"/>
      <c r="AJ39" s="394"/>
      <c r="AK39" s="394"/>
      <c r="AL39" s="394"/>
      <c r="AM39" s="395"/>
      <c r="AN39" s="371"/>
      <c r="AO39" s="1504"/>
      <c r="AP39" s="1505"/>
      <c r="AQ39" s="1506"/>
      <c r="AR39" s="1505"/>
    </row>
    <row r="40" spans="1:44" s="515" customFormat="1" ht="17.25" customHeight="1">
      <c r="A40" s="730"/>
      <c r="B40" s="725" t="s">
        <v>364</v>
      </c>
      <c r="C40" s="725" t="s">
        <v>365</v>
      </c>
      <c r="D40" s="725"/>
      <c r="E40" s="724" t="s">
        <v>131</v>
      </c>
      <c r="F40" s="423"/>
      <c r="G40" s="423"/>
      <c r="H40" s="423"/>
      <c r="I40" s="722"/>
      <c r="J40" s="516"/>
      <c r="K40" s="426"/>
      <c r="L40" s="390"/>
      <c r="M40" s="391"/>
      <c r="N40" s="371"/>
      <c r="O40" s="390"/>
      <c r="P40" s="392"/>
      <c r="Q40" s="392"/>
      <c r="R40" s="391"/>
      <c r="S40" s="371"/>
      <c r="T40" s="390"/>
      <c r="U40" s="392"/>
      <c r="V40" s="392"/>
      <c r="W40" s="391"/>
      <c r="X40" s="371"/>
      <c r="Y40" s="390"/>
      <c r="Z40" s="391"/>
      <c r="AA40" s="371"/>
      <c r="AB40" s="390"/>
      <c r="AC40" s="393"/>
      <c r="AD40" s="394"/>
      <c r="AE40" s="394"/>
      <c r="AF40" s="394"/>
      <c r="AG40" s="394"/>
      <c r="AH40" s="394"/>
      <c r="AI40" s="394"/>
      <c r="AJ40" s="394"/>
      <c r="AK40" s="394"/>
      <c r="AL40" s="394"/>
      <c r="AM40" s="395"/>
      <c r="AN40" s="371"/>
      <c r="AO40" s="1504"/>
      <c r="AP40" s="1505"/>
      <c r="AQ40" s="1506"/>
      <c r="AR40" s="1505"/>
    </row>
    <row r="41" spans="1:44" s="515" customFormat="1" ht="17.25" customHeight="1">
      <c r="A41" s="730"/>
      <c r="B41" s="725" t="s">
        <v>366</v>
      </c>
      <c r="C41" s="725" t="s">
        <v>367</v>
      </c>
      <c r="D41" s="741"/>
      <c r="E41" s="724" t="s">
        <v>131</v>
      </c>
      <c r="F41" s="423"/>
      <c r="G41" s="423"/>
      <c r="H41" s="423"/>
      <c r="I41" s="722"/>
      <c r="J41" s="516"/>
      <c r="K41" s="450"/>
      <c r="L41" s="390"/>
      <c r="M41" s="391"/>
      <c r="N41" s="371"/>
      <c r="O41" s="390"/>
      <c r="P41" s="392"/>
      <c r="Q41" s="392"/>
      <c r="R41" s="391"/>
      <c r="S41" s="371"/>
      <c r="T41" s="390"/>
      <c r="U41" s="392"/>
      <c r="V41" s="392"/>
      <c r="W41" s="391"/>
      <c r="X41" s="371"/>
      <c r="Y41" s="390"/>
      <c r="Z41" s="391"/>
      <c r="AA41" s="371"/>
      <c r="AB41" s="390"/>
      <c r="AC41" s="393"/>
      <c r="AD41" s="394"/>
      <c r="AE41" s="394"/>
      <c r="AF41" s="394"/>
      <c r="AG41" s="394"/>
      <c r="AH41" s="394"/>
      <c r="AI41" s="394"/>
      <c r="AJ41" s="394"/>
      <c r="AK41" s="394"/>
      <c r="AL41" s="394"/>
      <c r="AM41" s="395"/>
      <c r="AN41" s="371"/>
      <c r="AO41" s="1504"/>
      <c r="AP41" s="1505"/>
      <c r="AQ41" s="1506"/>
      <c r="AR41" s="1505"/>
    </row>
    <row r="42" spans="1:44" s="515" customFormat="1" ht="17.25" customHeight="1">
      <c r="A42" s="730"/>
      <c r="B42" s="741" t="s">
        <v>391</v>
      </c>
      <c r="C42" s="741" t="s">
        <v>502</v>
      </c>
      <c r="D42" s="741"/>
      <c r="E42" s="724" t="s">
        <v>131</v>
      </c>
      <c r="F42" s="423"/>
      <c r="G42" s="423"/>
      <c r="H42" s="423"/>
      <c r="I42" s="722"/>
      <c r="J42" s="516"/>
      <c r="K42" s="371"/>
      <c r="L42" s="399"/>
      <c r="M42" s="400"/>
      <c r="N42" s="401"/>
      <c r="O42" s="399"/>
      <c r="P42" s="402"/>
      <c r="Q42" s="403"/>
      <c r="R42" s="400"/>
      <c r="S42" s="401"/>
      <c r="T42" s="399"/>
      <c r="U42" s="402"/>
      <c r="V42" s="403"/>
      <c r="W42" s="400"/>
      <c r="X42" s="401"/>
      <c r="Y42" s="399"/>
      <c r="Z42" s="400"/>
      <c r="AA42" s="401"/>
      <c r="AB42" s="404"/>
      <c r="AC42" s="405"/>
      <c r="AD42" s="406"/>
      <c r="AE42" s="406"/>
      <c r="AF42" s="406"/>
      <c r="AG42" s="406"/>
      <c r="AH42" s="406"/>
      <c r="AI42" s="406"/>
      <c r="AJ42" s="406"/>
      <c r="AK42" s="406"/>
      <c r="AL42" s="406"/>
      <c r="AM42" s="407"/>
      <c r="AN42" s="401"/>
      <c r="AO42" s="1507"/>
      <c r="AP42" s="1508"/>
      <c r="AQ42" s="1509"/>
      <c r="AR42" s="1508"/>
    </row>
    <row r="43" spans="1:44" s="515" customFormat="1" ht="17.25" customHeight="1">
      <c r="A43" s="730"/>
      <c r="B43" s="741"/>
      <c r="C43" s="742" t="s">
        <v>394</v>
      </c>
      <c r="D43" s="741"/>
      <c r="E43" s="724" t="s">
        <v>131</v>
      </c>
      <c r="F43" s="423"/>
      <c r="G43" s="423"/>
      <c r="H43" s="423"/>
      <c r="I43" s="722"/>
      <c r="J43" s="516"/>
      <c r="K43" s="371"/>
      <c r="L43" s="390"/>
      <c r="M43" s="391"/>
      <c r="N43" s="371"/>
      <c r="O43" s="390"/>
      <c r="P43" s="392"/>
      <c r="Q43" s="392"/>
      <c r="R43" s="391"/>
      <c r="S43" s="371"/>
      <c r="T43" s="390"/>
      <c r="U43" s="392"/>
      <c r="V43" s="392"/>
      <c r="W43" s="391"/>
      <c r="X43" s="371"/>
      <c r="Y43" s="390"/>
      <c r="Z43" s="391"/>
      <c r="AA43" s="371"/>
      <c r="AB43" s="390"/>
      <c r="AC43" s="393"/>
      <c r="AD43" s="394"/>
      <c r="AE43" s="394"/>
      <c r="AF43" s="394"/>
      <c r="AG43" s="394"/>
      <c r="AH43" s="394"/>
      <c r="AI43" s="394"/>
      <c r="AJ43" s="394"/>
      <c r="AK43" s="394"/>
      <c r="AL43" s="394"/>
      <c r="AM43" s="395"/>
      <c r="AN43" s="371"/>
      <c r="AO43" s="1504"/>
      <c r="AP43" s="1505"/>
      <c r="AQ43" s="1506"/>
      <c r="AR43" s="1505"/>
    </row>
    <row r="44" spans="1:44" s="515" customFormat="1" ht="17.25" customHeight="1">
      <c r="A44" s="730"/>
      <c r="B44" s="741"/>
      <c r="C44" s="742" t="s">
        <v>395</v>
      </c>
      <c r="D44" s="741"/>
      <c r="E44" s="724" t="s">
        <v>131</v>
      </c>
      <c r="F44" s="423"/>
      <c r="G44" s="423"/>
      <c r="H44" s="423"/>
      <c r="I44" s="722"/>
      <c r="J44" s="516"/>
      <c r="K44" s="371"/>
      <c r="L44" s="390"/>
      <c r="M44" s="391"/>
      <c r="N44" s="371"/>
      <c r="O44" s="390"/>
      <c r="P44" s="392"/>
      <c r="Q44" s="392"/>
      <c r="R44" s="391"/>
      <c r="S44" s="371"/>
      <c r="T44" s="390"/>
      <c r="U44" s="392"/>
      <c r="V44" s="392"/>
      <c r="W44" s="391"/>
      <c r="X44" s="371"/>
      <c r="Y44" s="390"/>
      <c r="Z44" s="391"/>
      <c r="AA44" s="371"/>
      <c r="AB44" s="390"/>
      <c r="AC44" s="393"/>
      <c r="AD44" s="394"/>
      <c r="AE44" s="394"/>
      <c r="AF44" s="394"/>
      <c r="AG44" s="394"/>
      <c r="AH44" s="394"/>
      <c r="AI44" s="394"/>
      <c r="AJ44" s="394"/>
      <c r="AK44" s="394"/>
      <c r="AL44" s="394"/>
      <c r="AM44" s="395"/>
      <c r="AN44" s="371"/>
      <c r="AO44" s="1504"/>
      <c r="AP44" s="1505"/>
      <c r="AQ44" s="1506"/>
      <c r="AR44" s="1505"/>
    </row>
    <row r="45" spans="1:44" s="515" customFormat="1" ht="17.25" customHeight="1">
      <c r="A45" s="730"/>
      <c r="B45" s="741"/>
      <c r="C45" s="742" t="s">
        <v>396</v>
      </c>
      <c r="D45" s="741"/>
      <c r="E45" s="724" t="s">
        <v>131</v>
      </c>
      <c r="F45" s="423"/>
      <c r="G45" s="423"/>
      <c r="H45" s="423"/>
      <c r="I45" s="722"/>
      <c r="J45" s="516"/>
      <c r="K45" s="371"/>
      <c r="L45" s="390"/>
      <c r="M45" s="391"/>
      <c r="N45" s="371"/>
      <c r="O45" s="390"/>
      <c r="P45" s="392"/>
      <c r="Q45" s="392"/>
      <c r="R45" s="391"/>
      <c r="S45" s="371"/>
      <c r="T45" s="390"/>
      <c r="U45" s="392"/>
      <c r="V45" s="392"/>
      <c r="W45" s="391"/>
      <c r="X45" s="371"/>
      <c r="Y45" s="390"/>
      <c r="Z45" s="391"/>
      <c r="AA45" s="371"/>
      <c r="AB45" s="390"/>
      <c r="AC45" s="393"/>
      <c r="AD45" s="394"/>
      <c r="AE45" s="394"/>
      <c r="AF45" s="394"/>
      <c r="AG45" s="394"/>
      <c r="AH45" s="394"/>
      <c r="AI45" s="394"/>
      <c r="AJ45" s="394"/>
      <c r="AK45" s="394"/>
      <c r="AL45" s="394"/>
      <c r="AM45" s="395"/>
      <c r="AN45" s="371"/>
      <c r="AO45" s="1504"/>
      <c r="AP45" s="1505"/>
      <c r="AQ45" s="1506"/>
      <c r="AR45" s="1505"/>
    </row>
    <row r="46" spans="1:44" s="515" customFormat="1" ht="17.25" customHeight="1">
      <c r="A46" s="730"/>
      <c r="B46" s="741"/>
      <c r="C46" s="742" t="s">
        <v>397</v>
      </c>
      <c r="D46" s="741"/>
      <c r="E46" s="724" t="s">
        <v>131</v>
      </c>
      <c r="F46" s="423"/>
      <c r="G46" s="423"/>
      <c r="H46" s="423"/>
      <c r="I46" s="722"/>
      <c r="J46" s="516"/>
      <c r="K46" s="371"/>
      <c r="L46" s="390"/>
      <c r="M46" s="391"/>
      <c r="N46" s="371"/>
      <c r="O46" s="390"/>
      <c r="P46" s="392"/>
      <c r="Q46" s="392"/>
      <c r="R46" s="391"/>
      <c r="S46" s="371"/>
      <c r="T46" s="390"/>
      <c r="U46" s="392"/>
      <c r="V46" s="392"/>
      <c r="W46" s="391"/>
      <c r="X46" s="371"/>
      <c r="Y46" s="390"/>
      <c r="Z46" s="391"/>
      <c r="AA46" s="371"/>
      <c r="AB46" s="390"/>
      <c r="AC46" s="393"/>
      <c r="AD46" s="394"/>
      <c r="AE46" s="394"/>
      <c r="AF46" s="394"/>
      <c r="AG46" s="394"/>
      <c r="AH46" s="394"/>
      <c r="AI46" s="394"/>
      <c r="AJ46" s="394"/>
      <c r="AK46" s="394"/>
      <c r="AL46" s="394"/>
      <c r="AM46" s="395"/>
      <c r="AN46" s="371"/>
      <c r="AO46" s="1504"/>
      <c r="AP46" s="1505"/>
      <c r="AQ46" s="1506"/>
      <c r="AR46" s="1505"/>
    </row>
    <row r="47" spans="1:44" s="515" customFormat="1" ht="17.25" customHeight="1">
      <c r="A47" s="730"/>
      <c r="B47" s="741"/>
      <c r="C47" s="742" t="s">
        <v>398</v>
      </c>
      <c r="D47" s="741"/>
      <c r="E47" s="724" t="s">
        <v>131</v>
      </c>
      <c r="F47" s="423"/>
      <c r="G47" s="423"/>
      <c r="H47" s="423"/>
      <c r="I47" s="722"/>
      <c r="J47" s="516"/>
      <c r="K47" s="371"/>
      <c r="L47" s="390"/>
      <c r="M47" s="391"/>
      <c r="N47" s="371"/>
      <c r="O47" s="390"/>
      <c r="P47" s="392"/>
      <c r="Q47" s="392"/>
      <c r="R47" s="391"/>
      <c r="S47" s="371"/>
      <c r="T47" s="390"/>
      <c r="U47" s="392"/>
      <c r="V47" s="392"/>
      <c r="W47" s="391"/>
      <c r="X47" s="371"/>
      <c r="Y47" s="390"/>
      <c r="Z47" s="391"/>
      <c r="AA47" s="371"/>
      <c r="AB47" s="390"/>
      <c r="AC47" s="393"/>
      <c r="AD47" s="394"/>
      <c r="AE47" s="394"/>
      <c r="AF47" s="394"/>
      <c r="AG47" s="394"/>
      <c r="AH47" s="394"/>
      <c r="AI47" s="394"/>
      <c r="AJ47" s="394"/>
      <c r="AK47" s="394"/>
      <c r="AL47" s="394"/>
      <c r="AM47" s="395"/>
      <c r="AN47" s="371"/>
      <c r="AO47" s="1504"/>
      <c r="AP47" s="1505"/>
      <c r="AQ47" s="1506"/>
      <c r="AR47" s="1505"/>
    </row>
    <row r="48" spans="1:44" s="515" customFormat="1" ht="17.25" customHeight="1">
      <c r="A48" s="730"/>
      <c r="B48" s="741"/>
      <c r="C48" s="742" t="s">
        <v>399</v>
      </c>
      <c r="D48" s="741"/>
      <c r="E48" s="724" t="s">
        <v>131</v>
      </c>
      <c r="F48" s="423"/>
      <c r="G48" s="423"/>
      <c r="H48" s="423"/>
      <c r="I48" s="722"/>
      <c r="J48" s="516"/>
      <c r="K48" s="371"/>
      <c r="L48" s="390"/>
      <c r="M48" s="391"/>
      <c r="N48" s="371"/>
      <c r="O48" s="390"/>
      <c r="P48" s="392"/>
      <c r="Q48" s="392"/>
      <c r="R48" s="391"/>
      <c r="S48" s="371"/>
      <c r="T48" s="390"/>
      <c r="U48" s="392"/>
      <c r="V48" s="392"/>
      <c r="W48" s="391"/>
      <c r="X48" s="371"/>
      <c r="Y48" s="390"/>
      <c r="Z48" s="391"/>
      <c r="AA48" s="371"/>
      <c r="AB48" s="390"/>
      <c r="AC48" s="393"/>
      <c r="AD48" s="394"/>
      <c r="AE48" s="394"/>
      <c r="AF48" s="394"/>
      <c r="AG48" s="394"/>
      <c r="AH48" s="394"/>
      <c r="AI48" s="394"/>
      <c r="AJ48" s="394"/>
      <c r="AK48" s="394"/>
      <c r="AL48" s="394"/>
      <c r="AM48" s="395"/>
      <c r="AN48" s="371"/>
      <c r="AO48" s="1504"/>
      <c r="AP48" s="1505"/>
      <c r="AQ48" s="1506"/>
      <c r="AR48" s="1505"/>
    </row>
    <row r="49" spans="1:44" s="515" customFormat="1" ht="17.25" customHeight="1">
      <c r="A49" s="730"/>
      <c r="B49" s="741" t="s">
        <v>392</v>
      </c>
      <c r="C49" s="741" t="s">
        <v>393</v>
      </c>
      <c r="D49" s="741"/>
      <c r="E49" s="724" t="s">
        <v>131</v>
      </c>
      <c r="F49" s="423"/>
      <c r="G49" s="423"/>
      <c r="H49" s="423"/>
      <c r="I49" s="722"/>
      <c r="J49" s="516"/>
      <c r="K49" s="371"/>
      <c r="L49" s="390"/>
      <c r="M49" s="391"/>
      <c r="N49" s="371"/>
      <c r="O49" s="390"/>
      <c r="P49" s="392"/>
      <c r="Q49" s="392"/>
      <c r="R49" s="391"/>
      <c r="S49" s="371"/>
      <c r="T49" s="390"/>
      <c r="U49" s="392"/>
      <c r="V49" s="392"/>
      <c r="W49" s="391"/>
      <c r="X49" s="371"/>
      <c r="Y49" s="390"/>
      <c r="Z49" s="391"/>
      <c r="AA49" s="371"/>
      <c r="AB49" s="390"/>
      <c r="AC49" s="393"/>
      <c r="AD49" s="394"/>
      <c r="AE49" s="394"/>
      <c r="AF49" s="394"/>
      <c r="AG49" s="394"/>
      <c r="AH49" s="394"/>
      <c r="AI49" s="394"/>
      <c r="AJ49" s="394"/>
      <c r="AK49" s="394"/>
      <c r="AL49" s="394"/>
      <c r="AM49" s="395"/>
      <c r="AN49" s="371"/>
      <c r="AO49" s="1504"/>
      <c r="AP49" s="1505"/>
      <c r="AQ49" s="1506"/>
      <c r="AR49" s="1505"/>
    </row>
    <row r="50" spans="1:44" s="515" customFormat="1" ht="17.25" customHeight="1">
      <c r="A50" s="730"/>
      <c r="B50" s="1565" t="s">
        <v>503</v>
      </c>
      <c r="C50" s="1565" t="s">
        <v>504</v>
      </c>
      <c r="D50" s="741"/>
      <c r="E50" s="1566" t="s">
        <v>131</v>
      </c>
      <c r="F50" s="423"/>
      <c r="G50" s="423"/>
      <c r="H50" s="423"/>
      <c r="I50" s="722"/>
      <c r="J50" s="516"/>
      <c r="K50" s="371"/>
      <c r="L50" s="1561"/>
      <c r="M50" s="391"/>
      <c r="N50" s="371"/>
      <c r="O50" s="1561"/>
      <c r="P50" s="392"/>
      <c r="Q50" s="1387"/>
      <c r="R50" s="391"/>
      <c r="S50" s="371"/>
      <c r="T50" s="1561"/>
      <c r="U50" s="392"/>
      <c r="V50" s="1387"/>
      <c r="W50" s="391"/>
      <c r="X50" s="371"/>
      <c r="Y50" s="1561"/>
      <c r="Z50" s="391"/>
      <c r="AA50" s="371"/>
      <c r="AB50" s="390"/>
      <c r="AC50" s="393"/>
      <c r="AD50" s="394"/>
      <c r="AE50" s="394"/>
      <c r="AF50" s="394"/>
      <c r="AG50" s="394"/>
      <c r="AH50" s="394"/>
      <c r="AI50" s="394"/>
      <c r="AJ50" s="394"/>
      <c r="AK50" s="394"/>
      <c r="AL50" s="394"/>
      <c r="AM50" s="424"/>
      <c r="AN50" s="371"/>
      <c r="AO50" s="1562"/>
      <c r="AP50" s="1505"/>
      <c r="AQ50" s="1563"/>
      <c r="AR50" s="1505"/>
    </row>
    <row r="51" spans="1:44" s="515" customFormat="1" ht="17.25" customHeight="1">
      <c r="A51" s="381" t="s">
        <v>368</v>
      </c>
      <c r="B51" s="741"/>
      <c r="C51" s="741"/>
      <c r="D51" s="741"/>
      <c r="E51" s="743"/>
      <c r="F51" s="721"/>
      <c r="G51" s="721"/>
      <c r="H51" s="721"/>
      <c r="I51" s="722"/>
      <c r="J51" s="516"/>
      <c r="K51" s="371"/>
      <c r="L51" s="437"/>
      <c r="M51" s="461"/>
      <c r="N51" s="453"/>
      <c r="O51" s="437"/>
      <c r="P51" s="438"/>
      <c r="Q51" s="460"/>
      <c r="R51" s="461"/>
      <c r="S51" s="453"/>
      <c r="T51" s="437"/>
      <c r="U51" s="438"/>
      <c r="V51" s="460"/>
      <c r="W51" s="461"/>
      <c r="X51" s="453"/>
      <c r="Y51" s="437"/>
      <c r="Z51" s="461"/>
      <c r="AA51" s="453"/>
      <c r="AB51" s="434"/>
      <c r="AC51" s="457"/>
      <c r="AD51" s="458"/>
      <c r="AE51" s="458"/>
      <c r="AF51" s="458"/>
      <c r="AG51" s="458"/>
      <c r="AH51" s="458"/>
      <c r="AI51" s="458"/>
      <c r="AJ51" s="458"/>
      <c r="AK51" s="458"/>
      <c r="AL51" s="458"/>
      <c r="AM51" s="435"/>
      <c r="AN51" s="453"/>
      <c r="AO51" s="1510"/>
      <c r="AP51" s="1511"/>
      <c r="AQ51" s="1515"/>
      <c r="AR51" s="1511"/>
    </row>
    <row r="52" spans="1:44" s="515" customFormat="1" ht="17.25" customHeight="1">
      <c r="A52" s="744"/>
      <c r="B52" s="741"/>
      <c r="C52" s="745" t="s">
        <v>369</v>
      </c>
      <c r="D52" s="741"/>
      <c r="E52" s="724" t="s">
        <v>131</v>
      </c>
      <c r="F52" s="423"/>
      <c r="G52" s="423"/>
      <c r="H52" s="423"/>
      <c r="I52" s="722"/>
      <c r="J52" s="516"/>
      <c r="K52" s="371"/>
      <c r="L52" s="390"/>
      <c r="M52" s="391"/>
      <c r="N52" s="371"/>
      <c r="O52" s="390"/>
      <c r="P52" s="392"/>
      <c r="Q52" s="392"/>
      <c r="R52" s="391"/>
      <c r="S52" s="371"/>
      <c r="T52" s="390"/>
      <c r="U52" s="392"/>
      <c r="V52" s="392"/>
      <c r="W52" s="391"/>
      <c r="X52" s="371"/>
      <c r="Y52" s="390"/>
      <c r="Z52" s="391"/>
      <c r="AA52" s="371"/>
      <c r="AB52" s="390"/>
      <c r="AC52" s="393"/>
      <c r="AD52" s="394"/>
      <c r="AE52" s="394"/>
      <c r="AF52" s="394"/>
      <c r="AG52" s="394"/>
      <c r="AH52" s="394"/>
      <c r="AI52" s="394"/>
      <c r="AJ52" s="394"/>
      <c r="AK52" s="394"/>
      <c r="AL52" s="394"/>
      <c r="AM52" s="395"/>
      <c r="AN52" s="371"/>
      <c r="AO52" s="1504"/>
      <c r="AP52" s="1505"/>
      <c r="AQ52" s="1506"/>
      <c r="AR52" s="1505"/>
    </row>
    <row r="53" spans="1:44" s="515" customFormat="1" ht="17.25" customHeight="1">
      <c r="A53" s="744"/>
      <c r="B53" s="741"/>
      <c r="C53" s="746" t="s">
        <v>370</v>
      </c>
      <c r="D53" s="743"/>
      <c r="E53" s="743"/>
      <c r="F53" s="721"/>
      <c r="G53" s="721"/>
      <c r="H53" s="721"/>
      <c r="I53" s="722"/>
      <c r="J53" s="516"/>
      <c r="K53" s="371"/>
      <c r="L53" s="437"/>
      <c r="M53" s="461"/>
      <c r="N53" s="453"/>
      <c r="O53" s="437"/>
      <c r="P53" s="438"/>
      <c r="Q53" s="460"/>
      <c r="R53" s="461"/>
      <c r="S53" s="453"/>
      <c r="T53" s="437"/>
      <c r="U53" s="438"/>
      <c r="V53" s="460"/>
      <c r="W53" s="461"/>
      <c r="X53" s="453"/>
      <c r="Y53" s="437"/>
      <c r="Z53" s="461"/>
      <c r="AA53" s="453"/>
      <c r="AB53" s="434"/>
      <c r="AC53" s="457"/>
      <c r="AD53" s="458"/>
      <c r="AE53" s="458"/>
      <c r="AF53" s="458"/>
      <c r="AG53" s="458"/>
      <c r="AH53" s="458"/>
      <c r="AI53" s="458"/>
      <c r="AJ53" s="458"/>
      <c r="AK53" s="458"/>
      <c r="AL53" s="458"/>
      <c r="AM53" s="435"/>
      <c r="AN53" s="453"/>
      <c r="AO53" s="1510"/>
      <c r="AP53" s="1511"/>
      <c r="AQ53" s="1515"/>
      <c r="AR53" s="1511"/>
    </row>
    <row r="54" spans="1:44" s="515" customFormat="1" ht="17.25" customHeight="1" thickBot="1">
      <c r="A54" s="747"/>
      <c r="B54" s="748"/>
      <c r="C54" s="749"/>
      <c r="D54" s="750"/>
      <c r="E54" s="750"/>
      <c r="F54" s="751"/>
      <c r="G54" s="751"/>
      <c r="H54" s="751"/>
      <c r="I54" s="722"/>
      <c r="J54" s="516"/>
      <c r="K54" s="371"/>
      <c r="L54" s="752"/>
      <c r="M54" s="753"/>
      <c r="N54" s="453"/>
      <c r="O54" s="752"/>
      <c r="P54" s="754"/>
      <c r="Q54" s="755"/>
      <c r="R54" s="753"/>
      <c r="S54" s="453"/>
      <c r="T54" s="752"/>
      <c r="U54" s="754"/>
      <c r="V54" s="755"/>
      <c r="W54" s="753"/>
      <c r="X54" s="453"/>
      <c r="Y54" s="752"/>
      <c r="Z54" s="753"/>
      <c r="AA54" s="453"/>
      <c r="AB54" s="756"/>
      <c r="AC54" s="757"/>
      <c r="AD54" s="758"/>
      <c r="AE54" s="758"/>
      <c r="AF54" s="758"/>
      <c r="AG54" s="758"/>
      <c r="AH54" s="758"/>
      <c r="AI54" s="758"/>
      <c r="AJ54" s="758"/>
      <c r="AK54" s="758"/>
      <c r="AL54" s="758"/>
      <c r="AM54" s="759"/>
      <c r="AN54" s="453"/>
      <c r="AO54" s="1516"/>
      <c r="AP54" s="1517"/>
      <c r="AQ54" s="1518"/>
      <c r="AR54" s="1517"/>
    </row>
    <row r="55" spans="1:11" ht="15">
      <c r="A55" s="1560" t="s">
        <v>500</v>
      </c>
      <c r="K55" s="371"/>
    </row>
    <row r="56" ht="12.75">
      <c r="K56" s="371"/>
    </row>
    <row r="57" ht="12.75">
      <c r="K57" s="471"/>
    </row>
    <row r="58" ht="12.75">
      <c r="K58" s="371"/>
    </row>
    <row r="59" ht="12.75">
      <c r="K59" s="471"/>
    </row>
    <row r="60" ht="12.75">
      <c r="K60" s="471"/>
    </row>
  </sheetData>
  <sheetProtection/>
  <mergeCells count="10">
    <mergeCell ref="AO6:AR7"/>
    <mergeCell ref="AO8:AP8"/>
    <mergeCell ref="AQ8:AR8"/>
    <mergeCell ref="A1:N1"/>
    <mergeCell ref="L6:M7"/>
    <mergeCell ref="O6:R7"/>
    <mergeCell ref="T6:W7"/>
    <mergeCell ref="Y6:Z7"/>
    <mergeCell ref="AC8:AM8"/>
    <mergeCell ref="AB6:A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36" r:id="rId1"/>
  <headerFooter scaleWithDoc="0"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9"/>
  <sheetViews>
    <sheetView showGridLines="0" zoomScale="80" zoomScaleNormal="80" zoomScaleSheetLayoutView="89" workbookViewId="0" topLeftCell="A1">
      <selection activeCell="B22" sqref="B22"/>
    </sheetView>
  </sheetViews>
  <sheetFormatPr defaultColWidth="8.8515625" defaultRowHeight="15"/>
  <cols>
    <col min="1" max="1" width="17.7109375" style="764" customWidth="1"/>
    <col min="2" max="2" width="48.421875" style="764" customWidth="1"/>
    <col min="3" max="8" width="14.7109375" style="764" customWidth="1"/>
    <col min="9" max="9" width="18.140625" style="1521" customWidth="1"/>
    <col min="10" max="10" width="19.421875" style="1521" customWidth="1"/>
    <col min="11" max="11" width="14.7109375" style="1521" customWidth="1"/>
    <col min="12" max="14" width="14.7109375" style="764" customWidth="1"/>
    <col min="15" max="15" width="16.7109375" style="764" customWidth="1"/>
    <col min="16" max="16" width="17.7109375" style="764" customWidth="1"/>
    <col min="17" max="17" width="10.57421875" style="764" bestFit="1" customWidth="1"/>
    <col min="18" max="18" width="3.140625" style="764" customWidth="1"/>
    <col min="19" max="16384" width="8.8515625" style="764" customWidth="1"/>
  </cols>
  <sheetData>
    <row r="1" spans="1:13" s="48" customFormat="1" ht="18.75" thickBot="1">
      <c r="A1" s="1608" t="str">
        <f>"Tabel 6B: Aansluiting transmissienettarieven Elia en de door de DNB doorgerekende transmissienettarieven voor boekjaar "&amp;TITELBLAD!C5</f>
        <v>Tabel 6B: Aansluiting transmissienettarieven Elia en de door de DNB doorgerekende transmissienettarieven voor boekjaar 2016</v>
      </c>
      <c r="B1" s="1609"/>
      <c r="C1" s="1609"/>
      <c r="D1" s="1609"/>
      <c r="E1" s="1609"/>
      <c r="F1" s="1609"/>
      <c r="G1" s="1609"/>
      <c r="H1" s="1609"/>
      <c r="I1" s="1609"/>
      <c r="J1" s="1609"/>
      <c r="K1" s="1609"/>
      <c r="L1" s="1609"/>
      <c r="M1" s="1610"/>
    </row>
    <row r="2" spans="1:11" s="50" customFormat="1" ht="12" thickBot="1">
      <c r="A2" s="49"/>
      <c r="B2" s="49"/>
      <c r="C2" s="49"/>
      <c r="D2" s="761"/>
      <c r="E2" s="761"/>
      <c r="F2" s="762"/>
      <c r="I2" s="1519"/>
      <c r="J2" s="1519"/>
      <c r="K2" s="1519"/>
    </row>
    <row r="3" spans="1:41" s="56" customFormat="1" ht="15.75" thickBot="1">
      <c r="A3" s="51" t="s">
        <v>19</v>
      </c>
      <c r="B3" s="52"/>
      <c r="C3" s="1611">
        <f>+TITELBLAD!$C$7</f>
        <v>0</v>
      </c>
      <c r="D3" s="1612"/>
      <c r="E3" s="1612"/>
      <c r="F3" s="1613"/>
      <c r="G3" s="54"/>
      <c r="H3" s="54"/>
      <c r="I3" s="1520"/>
      <c r="J3" s="1520"/>
      <c r="K3" s="1520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5"/>
    </row>
    <row r="4" spans="1:11" s="50" customFormat="1" ht="11.25">
      <c r="A4" s="49"/>
      <c r="B4" s="49"/>
      <c r="C4" s="49"/>
      <c r="D4" s="761"/>
      <c r="E4" s="761"/>
      <c r="F4" s="762"/>
      <c r="I4" s="1519"/>
      <c r="J4" s="1519"/>
      <c r="K4" s="1519"/>
    </row>
    <row r="5" spans="1:11" s="50" customFormat="1" ht="11.25">
      <c r="A5" s="52"/>
      <c r="B5" s="52"/>
      <c r="C5" s="52"/>
      <c r="D5" s="761"/>
      <c r="E5" s="761"/>
      <c r="F5" s="762"/>
      <c r="I5" s="1519"/>
      <c r="J5" s="1519"/>
      <c r="K5" s="1519"/>
    </row>
    <row r="6" ht="12.75">
      <c r="A6" s="763" t="s">
        <v>371</v>
      </c>
    </row>
    <row r="7" ht="13.5" customHeight="1">
      <c r="A7" s="765" t="s">
        <v>501</v>
      </c>
    </row>
    <row r="8" ht="12.75">
      <c r="A8" s="765" t="s">
        <v>403</v>
      </c>
    </row>
    <row r="9" ht="13.5" thickBot="1"/>
    <row r="10" spans="3:17" ht="13.5" thickBot="1">
      <c r="C10" s="1705"/>
      <c r="D10" s="1706"/>
      <c r="E10" s="1706"/>
      <c r="F10" s="1706"/>
      <c r="G10" s="1706"/>
      <c r="H10" s="1706"/>
      <c r="I10" s="1706"/>
      <c r="J10" s="1706"/>
      <c r="K10" s="1706"/>
      <c r="L10" s="1706"/>
      <c r="M10" s="1706"/>
      <c r="N10" s="1706"/>
      <c r="O10" s="1706"/>
      <c r="P10" s="1706"/>
      <c r="Q10" s="1707"/>
    </row>
    <row r="11" spans="1:17" ht="72.75" customHeight="1" thickBot="1">
      <c r="A11" s="1708" t="s">
        <v>372</v>
      </c>
      <c r="B11" s="1709"/>
      <c r="C11" s="766" t="s">
        <v>373</v>
      </c>
      <c r="D11" s="767" t="s">
        <v>374</v>
      </c>
      <c r="E11" s="767" t="s">
        <v>494</v>
      </c>
      <c r="F11" s="767" t="s">
        <v>375</v>
      </c>
      <c r="G11" s="768" t="s">
        <v>376</v>
      </c>
      <c r="H11" s="769" t="s">
        <v>374</v>
      </c>
      <c r="I11" s="1522" t="s">
        <v>492</v>
      </c>
      <c r="J11" s="1522" t="s">
        <v>493</v>
      </c>
      <c r="K11" s="1523" t="s">
        <v>374</v>
      </c>
      <c r="L11" s="767" t="s">
        <v>377</v>
      </c>
      <c r="M11" s="767" t="s">
        <v>378</v>
      </c>
      <c r="N11" s="769" t="s">
        <v>374</v>
      </c>
      <c r="O11" s="1381" t="s">
        <v>469</v>
      </c>
      <c r="P11" s="1381" t="s">
        <v>496</v>
      </c>
      <c r="Q11" s="770" t="s">
        <v>374</v>
      </c>
    </row>
    <row r="12" spans="1:17" ht="12.75">
      <c r="A12" s="771" t="s">
        <v>335</v>
      </c>
      <c r="B12" s="772"/>
      <c r="C12" s="794"/>
      <c r="D12" s="795"/>
      <c r="E12" s="796"/>
      <c r="F12" s="795"/>
      <c r="G12" s="797"/>
      <c r="H12" s="795"/>
      <c r="I12" s="1524"/>
      <c r="J12" s="1524"/>
      <c r="K12" s="1525"/>
      <c r="L12" s="796"/>
      <c r="M12" s="797"/>
      <c r="N12" s="796"/>
      <c r="O12" s="795"/>
      <c r="P12" s="797"/>
      <c r="Q12" s="798"/>
    </row>
    <row r="13" spans="1:17" ht="12.75">
      <c r="A13" s="773" t="s">
        <v>337</v>
      </c>
      <c r="B13" s="774"/>
      <c r="C13" s="799">
        <v>0</v>
      </c>
      <c r="D13" s="800" t="s">
        <v>381</v>
      </c>
      <c r="E13" s="801">
        <v>0</v>
      </c>
      <c r="F13" s="802">
        <v>0</v>
      </c>
      <c r="G13" s="803">
        <f>+C13+E13+(F13*(C13+E13))</f>
        <v>0</v>
      </c>
      <c r="H13" s="804" t="s">
        <v>381</v>
      </c>
      <c r="I13" s="1526">
        <v>0</v>
      </c>
      <c r="J13" s="1527">
        <f>+G13-(G13*I13)</f>
        <v>0</v>
      </c>
      <c r="K13" s="1528" t="s">
        <v>381</v>
      </c>
      <c r="L13" s="801">
        <v>0</v>
      </c>
      <c r="M13" s="803">
        <f>+J13+L13</f>
        <v>0</v>
      </c>
      <c r="N13" s="805" t="s">
        <v>381</v>
      </c>
      <c r="O13" s="806">
        <v>0</v>
      </c>
      <c r="P13" s="803">
        <f>+M13+O13</f>
        <v>0</v>
      </c>
      <c r="Q13" s="807" t="s">
        <v>381</v>
      </c>
    </row>
    <row r="14" spans="1:17" ht="12.75">
      <c r="A14" s="775"/>
      <c r="B14" s="774"/>
      <c r="C14" s="808"/>
      <c r="D14" s="809"/>
      <c r="E14" s="810"/>
      <c r="F14" s="809"/>
      <c r="G14" s="811"/>
      <c r="H14" s="809"/>
      <c r="I14" s="1529"/>
      <c r="J14" s="1530"/>
      <c r="K14" s="1531"/>
      <c r="L14" s="810"/>
      <c r="M14" s="811"/>
      <c r="N14" s="810"/>
      <c r="O14" s="809"/>
      <c r="P14" s="811"/>
      <c r="Q14" s="812"/>
    </row>
    <row r="15" spans="1:17" ht="12.75">
      <c r="A15" s="773" t="s">
        <v>379</v>
      </c>
      <c r="B15" s="774"/>
      <c r="C15" s="799">
        <v>0</v>
      </c>
      <c r="D15" s="800" t="s">
        <v>380</v>
      </c>
      <c r="E15" s="801">
        <v>0</v>
      </c>
      <c r="F15" s="802">
        <v>0</v>
      </c>
      <c r="G15" s="803">
        <f>+C15+E15+(F15*(C15+E15))</f>
        <v>0</v>
      </c>
      <c r="H15" s="804" t="s">
        <v>380</v>
      </c>
      <c r="I15" s="1526">
        <v>0</v>
      </c>
      <c r="J15" s="1527">
        <f>+G15-(G15*I15)</f>
        <v>0</v>
      </c>
      <c r="K15" s="1528" t="s">
        <v>380</v>
      </c>
      <c r="L15" s="801">
        <v>0</v>
      </c>
      <c r="M15" s="803">
        <f>+J15+L15</f>
        <v>0</v>
      </c>
      <c r="N15" s="805" t="s">
        <v>380</v>
      </c>
      <c r="O15" s="806">
        <v>0</v>
      </c>
      <c r="P15" s="803">
        <f>+M15+O15</f>
        <v>0</v>
      </c>
      <c r="Q15" s="807" t="s">
        <v>380</v>
      </c>
    </row>
    <row r="16" spans="1:17" ht="12.75">
      <c r="A16" s="773"/>
      <c r="B16" s="774"/>
      <c r="C16" s="813"/>
      <c r="D16" s="814"/>
      <c r="E16" s="815"/>
      <c r="F16" s="816"/>
      <c r="G16" s="815"/>
      <c r="H16" s="817"/>
      <c r="I16" s="1532"/>
      <c r="J16" s="1527"/>
      <c r="K16" s="1533"/>
      <c r="L16" s="818"/>
      <c r="M16" s="815"/>
      <c r="N16" s="815"/>
      <c r="O16" s="819"/>
      <c r="P16" s="815"/>
      <c r="Q16" s="820"/>
    </row>
    <row r="17" spans="1:17" ht="12.75">
      <c r="A17" s="773" t="s">
        <v>347</v>
      </c>
      <c r="B17" s="774"/>
      <c r="C17" s="799">
        <v>0</v>
      </c>
      <c r="D17" s="800" t="s">
        <v>381</v>
      </c>
      <c r="E17" s="801">
        <v>0</v>
      </c>
      <c r="F17" s="802">
        <v>0</v>
      </c>
      <c r="G17" s="803">
        <f>+C17+E17+(F17*(C17+E17))</f>
        <v>0</v>
      </c>
      <c r="H17" s="804" t="s">
        <v>381</v>
      </c>
      <c r="I17" s="1526">
        <v>0</v>
      </c>
      <c r="J17" s="1527">
        <f>+G17-(G17*I17)</f>
        <v>0</v>
      </c>
      <c r="K17" s="1528" t="s">
        <v>381</v>
      </c>
      <c r="L17" s="801">
        <v>0</v>
      </c>
      <c r="M17" s="803">
        <f>+J17+L17</f>
        <v>0</v>
      </c>
      <c r="N17" s="805" t="s">
        <v>381</v>
      </c>
      <c r="O17" s="806">
        <v>0</v>
      </c>
      <c r="P17" s="803">
        <f>+M17+O17</f>
        <v>0</v>
      </c>
      <c r="Q17" s="807" t="s">
        <v>381</v>
      </c>
    </row>
    <row r="18" spans="1:17" ht="12.75">
      <c r="A18" s="773"/>
      <c r="B18" s="774"/>
      <c r="C18" s="821"/>
      <c r="D18" s="800"/>
      <c r="E18" s="805"/>
      <c r="F18" s="816"/>
      <c r="G18" s="822"/>
      <c r="H18" s="800"/>
      <c r="I18" s="1532"/>
      <c r="J18" s="1527"/>
      <c r="K18" s="1528"/>
      <c r="L18" s="818"/>
      <c r="M18" s="822"/>
      <c r="N18" s="805"/>
      <c r="O18" s="819"/>
      <c r="P18" s="822"/>
      <c r="Q18" s="807"/>
    </row>
    <row r="19" spans="1:17" ht="12.75">
      <c r="A19" s="775" t="s">
        <v>349</v>
      </c>
      <c r="B19" s="774"/>
      <c r="C19" s="808">
        <f>SUM(C20,C23,C25,C27)</f>
        <v>0</v>
      </c>
      <c r="D19" s="814"/>
      <c r="E19" s="815"/>
      <c r="F19" s="816"/>
      <c r="G19" s="811">
        <f>SUM(G20,G23,G25,G27)</f>
        <v>0</v>
      </c>
      <c r="H19" s="814"/>
      <c r="I19" s="1532"/>
      <c r="J19" s="1534">
        <f>SUM(J20,J23,J25,J27)</f>
        <v>0</v>
      </c>
      <c r="K19" s="1533"/>
      <c r="L19" s="818"/>
      <c r="M19" s="811">
        <f>SUM(M20,M23,M25,M27)</f>
        <v>0</v>
      </c>
      <c r="N19" s="815"/>
      <c r="O19" s="819"/>
      <c r="P19" s="811">
        <f>SUM(P20,P23,P25,P27)</f>
        <v>0</v>
      </c>
      <c r="Q19" s="820"/>
    </row>
    <row r="20" spans="1:17" ht="12.75">
      <c r="A20" s="773" t="s">
        <v>382</v>
      </c>
      <c r="B20" s="774"/>
      <c r="C20" s="799">
        <v>0</v>
      </c>
      <c r="D20" s="800" t="s">
        <v>381</v>
      </c>
      <c r="E20" s="801">
        <v>0</v>
      </c>
      <c r="F20" s="802">
        <v>0</v>
      </c>
      <c r="G20" s="803">
        <f>+C20+E20+(F20*(C20+E20))</f>
        <v>0</v>
      </c>
      <c r="H20" s="800" t="s">
        <v>381</v>
      </c>
      <c r="I20" s="1526">
        <v>0</v>
      </c>
      <c r="J20" s="1527">
        <f>+G20-(G20*I20)</f>
        <v>0</v>
      </c>
      <c r="K20" s="1528" t="s">
        <v>381</v>
      </c>
      <c r="L20" s="801">
        <v>0</v>
      </c>
      <c r="M20" s="803">
        <f>+J20+L20</f>
        <v>0</v>
      </c>
      <c r="N20" s="805" t="s">
        <v>381</v>
      </c>
      <c r="O20" s="806">
        <v>0</v>
      </c>
      <c r="P20" s="803">
        <f>+M20+O20</f>
        <v>0</v>
      </c>
      <c r="Q20" s="807" t="s">
        <v>381</v>
      </c>
    </row>
    <row r="21" spans="1:17" ht="12.75">
      <c r="A21" s="773" t="s">
        <v>383</v>
      </c>
      <c r="B21" s="774"/>
      <c r="C21" s="821"/>
      <c r="D21" s="814"/>
      <c r="E21" s="815"/>
      <c r="F21" s="816"/>
      <c r="G21" s="815"/>
      <c r="H21" s="814"/>
      <c r="I21" s="1532"/>
      <c r="J21" s="1527"/>
      <c r="K21" s="1533"/>
      <c r="L21" s="818"/>
      <c r="M21" s="815"/>
      <c r="N21" s="815"/>
      <c r="O21" s="819"/>
      <c r="P21" s="815"/>
      <c r="Q21" s="820"/>
    </row>
    <row r="22" spans="1:17" ht="12.75">
      <c r="A22" s="773"/>
      <c r="B22" s="774"/>
      <c r="C22" s="821"/>
      <c r="D22" s="814"/>
      <c r="E22" s="815"/>
      <c r="F22" s="816"/>
      <c r="G22" s="815"/>
      <c r="H22" s="814"/>
      <c r="I22" s="1532"/>
      <c r="J22" s="1527"/>
      <c r="K22" s="1533"/>
      <c r="L22" s="818"/>
      <c r="M22" s="815"/>
      <c r="N22" s="815"/>
      <c r="O22" s="819"/>
      <c r="P22" s="815"/>
      <c r="Q22" s="820"/>
    </row>
    <row r="23" spans="1:17" ht="12.75">
      <c r="A23" s="773" t="s">
        <v>354</v>
      </c>
      <c r="B23" s="774"/>
      <c r="C23" s="799">
        <v>0</v>
      </c>
      <c r="D23" s="800" t="s">
        <v>381</v>
      </c>
      <c r="E23" s="801">
        <v>0</v>
      </c>
      <c r="F23" s="802">
        <v>0</v>
      </c>
      <c r="G23" s="803">
        <f>+C23+E23+(F23*(C23+E23))</f>
        <v>0</v>
      </c>
      <c r="H23" s="800" t="s">
        <v>381</v>
      </c>
      <c r="I23" s="1526">
        <v>0</v>
      </c>
      <c r="J23" s="1527">
        <f>+G23-(G23*I23)</f>
        <v>0</v>
      </c>
      <c r="K23" s="1528" t="s">
        <v>381</v>
      </c>
      <c r="L23" s="801">
        <v>0</v>
      </c>
      <c r="M23" s="803">
        <f>+J23+L23</f>
        <v>0</v>
      </c>
      <c r="N23" s="805" t="s">
        <v>381</v>
      </c>
      <c r="O23" s="806">
        <v>0</v>
      </c>
      <c r="P23" s="803">
        <f>+M23+O23</f>
        <v>0</v>
      </c>
      <c r="Q23" s="807" t="s">
        <v>381</v>
      </c>
    </row>
    <row r="24" spans="1:17" ht="12.75">
      <c r="A24" s="773"/>
      <c r="B24" s="774"/>
      <c r="C24" s="821"/>
      <c r="D24" s="814"/>
      <c r="E24" s="815"/>
      <c r="F24" s="816"/>
      <c r="G24" s="815"/>
      <c r="H24" s="814"/>
      <c r="I24" s="1532"/>
      <c r="J24" s="1527"/>
      <c r="K24" s="1533"/>
      <c r="L24" s="818"/>
      <c r="M24" s="815"/>
      <c r="N24" s="815"/>
      <c r="O24" s="819"/>
      <c r="P24" s="815"/>
      <c r="Q24" s="820"/>
    </row>
    <row r="25" spans="1:17" ht="12.75">
      <c r="A25" s="773" t="s">
        <v>384</v>
      </c>
      <c r="B25" s="774"/>
      <c r="C25" s="799">
        <v>0</v>
      </c>
      <c r="D25" s="800" t="s">
        <v>381</v>
      </c>
      <c r="E25" s="801">
        <v>0</v>
      </c>
      <c r="F25" s="802">
        <v>0</v>
      </c>
      <c r="G25" s="803">
        <f>+C25+E25+(F25*(C25+E25))</f>
        <v>0</v>
      </c>
      <c r="H25" s="800" t="s">
        <v>381</v>
      </c>
      <c r="I25" s="1526">
        <v>0</v>
      </c>
      <c r="J25" s="1527">
        <f>+G25-(G25*I25)</f>
        <v>0</v>
      </c>
      <c r="K25" s="1528" t="s">
        <v>381</v>
      </c>
      <c r="L25" s="801">
        <v>0</v>
      </c>
      <c r="M25" s="803">
        <f>+J25+L25</f>
        <v>0</v>
      </c>
      <c r="N25" s="805" t="s">
        <v>381</v>
      </c>
      <c r="O25" s="806">
        <v>0</v>
      </c>
      <c r="P25" s="803">
        <f>+M25+O25</f>
        <v>0</v>
      </c>
      <c r="Q25" s="807" t="s">
        <v>381</v>
      </c>
    </row>
    <row r="26" spans="1:17" ht="12.75">
      <c r="A26" s="773"/>
      <c r="B26" s="774"/>
      <c r="C26" s="821"/>
      <c r="D26" s="814"/>
      <c r="E26" s="815"/>
      <c r="F26" s="816"/>
      <c r="G26" s="815"/>
      <c r="H26" s="814"/>
      <c r="I26" s="1532"/>
      <c r="J26" s="1527"/>
      <c r="K26" s="1533"/>
      <c r="L26" s="818"/>
      <c r="M26" s="815"/>
      <c r="N26" s="815"/>
      <c r="O26" s="819"/>
      <c r="P26" s="815"/>
      <c r="Q26" s="820"/>
    </row>
    <row r="27" spans="1:17" ht="12.75">
      <c r="A27" s="773" t="s">
        <v>358</v>
      </c>
      <c r="B27" s="774"/>
      <c r="C27" s="799">
        <v>0</v>
      </c>
      <c r="D27" s="800" t="s">
        <v>381</v>
      </c>
      <c r="E27" s="801">
        <v>0</v>
      </c>
      <c r="F27" s="802">
        <v>0</v>
      </c>
      <c r="G27" s="803">
        <f>+C27+E27+(F27*(C27+E27))</f>
        <v>0</v>
      </c>
      <c r="H27" s="800" t="s">
        <v>381</v>
      </c>
      <c r="I27" s="1526">
        <v>0</v>
      </c>
      <c r="J27" s="1527">
        <f>+G27-(G27*I27)</f>
        <v>0</v>
      </c>
      <c r="K27" s="1528" t="s">
        <v>381</v>
      </c>
      <c r="L27" s="801">
        <v>0</v>
      </c>
      <c r="M27" s="803">
        <f>+J27+L27</f>
        <v>0</v>
      </c>
      <c r="N27" s="805" t="s">
        <v>381</v>
      </c>
      <c r="O27" s="806">
        <v>0</v>
      </c>
      <c r="P27" s="803">
        <f>+M27+O27</f>
        <v>0</v>
      </c>
      <c r="Q27" s="807" t="s">
        <v>381</v>
      </c>
    </row>
    <row r="28" spans="1:17" ht="12.75">
      <c r="A28" s="776"/>
      <c r="B28" s="774"/>
      <c r="C28" s="821"/>
      <c r="D28" s="800"/>
      <c r="E28" s="805"/>
      <c r="F28" s="816"/>
      <c r="G28" s="822"/>
      <c r="H28" s="800"/>
      <c r="I28" s="1532"/>
      <c r="J28" s="1527"/>
      <c r="K28" s="1528"/>
      <c r="L28" s="818"/>
      <c r="M28" s="822"/>
      <c r="N28" s="805"/>
      <c r="O28" s="819"/>
      <c r="P28" s="822"/>
      <c r="Q28" s="807"/>
    </row>
    <row r="29" spans="1:17" ht="12.75">
      <c r="A29" s="775" t="s">
        <v>53</v>
      </c>
      <c r="B29" s="774"/>
      <c r="C29" s="808">
        <f>SUM(C30,C32,C34,C52,C38,C40,C42,C44,C46,C48,C50,C36)</f>
        <v>0</v>
      </c>
      <c r="D29" s="814"/>
      <c r="E29" s="815"/>
      <c r="F29" s="816"/>
      <c r="G29" s="811">
        <f>SUM(G30,G32,G34,G52,G38,G40,G42,G44,G46,G48,G50,G36)</f>
        <v>0</v>
      </c>
      <c r="H29" s="814"/>
      <c r="I29" s="1532"/>
      <c r="J29" s="1534">
        <f>SUM(J30,J32,J34,J52,J38,J40,J42,J44,J46,J48,J50,J36)</f>
        <v>0</v>
      </c>
      <c r="K29" s="1533"/>
      <c r="L29" s="818"/>
      <c r="M29" s="811">
        <f>SUM(M30,M32,M34,M52,M38,M40,M42,M44,M46,M48,M50,M36)</f>
        <v>0</v>
      </c>
      <c r="N29" s="815"/>
      <c r="O29" s="819"/>
      <c r="P29" s="811">
        <f>SUM(P30,P32,P34,P52,P38,P40,P42,P44,P46,P48,P50,P36)</f>
        <v>0</v>
      </c>
      <c r="Q29" s="820"/>
    </row>
    <row r="30" spans="1:17" ht="12.75">
      <c r="A30" s="773" t="s">
        <v>385</v>
      </c>
      <c r="B30" s="774"/>
      <c r="C30" s="799">
        <v>0</v>
      </c>
      <c r="D30" s="800" t="s">
        <v>381</v>
      </c>
      <c r="E30" s="801">
        <v>0</v>
      </c>
      <c r="F30" s="802">
        <v>0</v>
      </c>
      <c r="G30" s="803">
        <f>+C30+E30+(F30*(C30+E30))</f>
        <v>0</v>
      </c>
      <c r="H30" s="800" t="s">
        <v>381</v>
      </c>
      <c r="I30" s="1526">
        <v>0</v>
      </c>
      <c r="J30" s="1527">
        <f>+G30-(G30*I30)</f>
        <v>0</v>
      </c>
      <c r="K30" s="1528" t="s">
        <v>381</v>
      </c>
      <c r="L30" s="801">
        <v>0</v>
      </c>
      <c r="M30" s="803">
        <f>+J30+L30</f>
        <v>0</v>
      </c>
      <c r="N30" s="805" t="s">
        <v>381</v>
      </c>
      <c r="O30" s="806">
        <v>0</v>
      </c>
      <c r="P30" s="803">
        <f>+M30+O30</f>
        <v>0</v>
      </c>
      <c r="Q30" s="807" t="s">
        <v>381</v>
      </c>
    </row>
    <row r="31" spans="1:17" ht="12.75">
      <c r="A31" s="776"/>
      <c r="B31" s="774"/>
      <c r="C31" s="821"/>
      <c r="D31" s="800"/>
      <c r="E31" s="805"/>
      <c r="F31" s="816"/>
      <c r="G31" s="822"/>
      <c r="H31" s="800"/>
      <c r="I31" s="1532"/>
      <c r="J31" s="1527"/>
      <c r="K31" s="1528"/>
      <c r="L31" s="818"/>
      <c r="M31" s="822"/>
      <c r="N31" s="805"/>
      <c r="O31" s="819"/>
      <c r="P31" s="822"/>
      <c r="Q31" s="807"/>
    </row>
    <row r="32" spans="1:17" ht="12.75">
      <c r="A32" s="773" t="s">
        <v>363</v>
      </c>
      <c r="B32" s="774"/>
      <c r="C32" s="799">
        <v>0</v>
      </c>
      <c r="D32" s="800" t="s">
        <v>381</v>
      </c>
      <c r="E32" s="801">
        <v>0</v>
      </c>
      <c r="F32" s="802">
        <v>0</v>
      </c>
      <c r="G32" s="803">
        <f>+C32+E32+(F32*(C32+E32))</f>
        <v>0</v>
      </c>
      <c r="H32" s="800" t="s">
        <v>381</v>
      </c>
      <c r="I32" s="1526">
        <v>0</v>
      </c>
      <c r="J32" s="1527">
        <f>+G32-(G32*I32)</f>
        <v>0</v>
      </c>
      <c r="K32" s="1528" t="s">
        <v>381</v>
      </c>
      <c r="L32" s="801">
        <v>0</v>
      </c>
      <c r="M32" s="803">
        <f>+J32+L32</f>
        <v>0</v>
      </c>
      <c r="N32" s="805" t="s">
        <v>381</v>
      </c>
      <c r="O32" s="806">
        <v>0</v>
      </c>
      <c r="P32" s="803">
        <f>+M32+O32</f>
        <v>0</v>
      </c>
      <c r="Q32" s="807" t="s">
        <v>381</v>
      </c>
    </row>
    <row r="33" spans="1:17" ht="12.75">
      <c r="A33" s="773"/>
      <c r="B33" s="774"/>
      <c r="C33" s="821"/>
      <c r="D33" s="800"/>
      <c r="E33" s="805"/>
      <c r="F33" s="816"/>
      <c r="G33" s="822"/>
      <c r="H33" s="800"/>
      <c r="I33" s="1532"/>
      <c r="J33" s="1527"/>
      <c r="K33" s="1528"/>
      <c r="L33" s="818"/>
      <c r="M33" s="822"/>
      <c r="N33" s="805"/>
      <c r="O33" s="819"/>
      <c r="P33" s="822"/>
      <c r="Q33" s="807"/>
    </row>
    <row r="34" spans="1:17" ht="12.75">
      <c r="A34" s="773" t="s">
        <v>367</v>
      </c>
      <c r="B34" s="774"/>
      <c r="C34" s="799">
        <v>0</v>
      </c>
      <c r="D34" s="800" t="s">
        <v>381</v>
      </c>
      <c r="E34" s="801">
        <v>0</v>
      </c>
      <c r="F34" s="802">
        <v>0</v>
      </c>
      <c r="G34" s="803">
        <f>+C34+E34+(F34*(C34+E34))</f>
        <v>0</v>
      </c>
      <c r="H34" s="800" t="s">
        <v>381</v>
      </c>
      <c r="I34" s="1526">
        <v>0</v>
      </c>
      <c r="J34" s="1527">
        <f>+G34-(G34*I34)</f>
        <v>0</v>
      </c>
      <c r="K34" s="1528" t="s">
        <v>381</v>
      </c>
      <c r="L34" s="801">
        <v>0</v>
      </c>
      <c r="M34" s="803">
        <f>+J34+L34</f>
        <v>0</v>
      </c>
      <c r="N34" s="805" t="s">
        <v>381</v>
      </c>
      <c r="O34" s="806">
        <v>0</v>
      </c>
      <c r="P34" s="803">
        <f>+M34+O34</f>
        <v>0</v>
      </c>
      <c r="Q34" s="807" t="s">
        <v>381</v>
      </c>
    </row>
    <row r="35" spans="1:17" ht="12.75">
      <c r="A35" s="777"/>
      <c r="B35" s="778"/>
      <c r="C35" s="823"/>
      <c r="D35" s="824"/>
      <c r="E35" s="818"/>
      <c r="F35" s="816"/>
      <c r="G35" s="818"/>
      <c r="H35" s="824"/>
      <c r="I35" s="1532"/>
      <c r="J35" s="1527"/>
      <c r="K35" s="1533"/>
      <c r="L35" s="818"/>
      <c r="M35" s="818"/>
      <c r="N35" s="818"/>
      <c r="O35" s="819"/>
      <c r="P35" s="818"/>
      <c r="Q35" s="825"/>
    </row>
    <row r="36" spans="1:17" s="1521" customFormat="1" ht="12.75">
      <c r="A36" s="1567" t="s">
        <v>504</v>
      </c>
      <c r="B36" s="1568"/>
      <c r="C36" s="1569">
        <v>0</v>
      </c>
      <c r="D36" s="1528" t="s">
        <v>381</v>
      </c>
      <c r="E36" s="1547">
        <v>0</v>
      </c>
      <c r="F36" s="1570">
        <v>0</v>
      </c>
      <c r="G36" s="1571">
        <f>+C36+E36+(F36*(C36+E36))</f>
        <v>0</v>
      </c>
      <c r="H36" s="1528" t="s">
        <v>381</v>
      </c>
      <c r="I36" s="1526">
        <v>0</v>
      </c>
      <c r="J36" s="1527">
        <f>+G36-(G36*I36)</f>
        <v>0</v>
      </c>
      <c r="K36" s="1528" t="s">
        <v>381</v>
      </c>
      <c r="L36" s="1547">
        <v>0</v>
      </c>
      <c r="M36" s="1571">
        <f>+J36+L36</f>
        <v>0</v>
      </c>
      <c r="N36" s="1549" t="s">
        <v>381</v>
      </c>
      <c r="O36" s="1572">
        <v>0</v>
      </c>
      <c r="P36" s="1571">
        <f>+M36+O36</f>
        <v>0</v>
      </c>
      <c r="Q36" s="1573" t="s">
        <v>381</v>
      </c>
    </row>
    <row r="37" spans="1:17" ht="12.75">
      <c r="A37" s="773"/>
      <c r="B37" s="774"/>
      <c r="C37" s="826"/>
      <c r="D37" s="800"/>
      <c r="E37" s="827"/>
      <c r="F37" s="828"/>
      <c r="G37" s="803"/>
      <c r="H37" s="800"/>
      <c r="I37" s="1535"/>
      <c r="J37" s="1527"/>
      <c r="K37" s="1528"/>
      <c r="L37" s="827"/>
      <c r="M37" s="803"/>
      <c r="N37" s="805"/>
      <c r="O37" s="829"/>
      <c r="P37" s="803"/>
      <c r="Q37" s="807"/>
    </row>
    <row r="38" spans="1:17" ht="12.75">
      <c r="A38" s="773" t="s">
        <v>365</v>
      </c>
      <c r="B38" s="774"/>
      <c r="C38" s="799">
        <v>0</v>
      </c>
      <c r="D38" s="800" t="s">
        <v>381</v>
      </c>
      <c r="E38" s="801">
        <v>0</v>
      </c>
      <c r="F38" s="802">
        <v>0</v>
      </c>
      <c r="G38" s="803">
        <f>+C38+E38+(F38*(C38+E38))</f>
        <v>0</v>
      </c>
      <c r="H38" s="800" t="s">
        <v>381</v>
      </c>
      <c r="I38" s="1526">
        <v>0</v>
      </c>
      <c r="J38" s="1527">
        <f>+G38-(G38*I38)</f>
        <v>0</v>
      </c>
      <c r="K38" s="1528" t="s">
        <v>381</v>
      </c>
      <c r="L38" s="801">
        <v>0</v>
      </c>
      <c r="M38" s="803">
        <f>+J38+L38</f>
        <v>0</v>
      </c>
      <c r="N38" s="805" t="s">
        <v>381</v>
      </c>
      <c r="O38" s="806">
        <v>0</v>
      </c>
      <c r="P38" s="803">
        <f>+M38+O38</f>
        <v>0</v>
      </c>
      <c r="Q38" s="807" t="s">
        <v>381</v>
      </c>
    </row>
    <row r="39" spans="1:17" ht="12.75">
      <c r="A39" s="773"/>
      <c r="B39" s="774"/>
      <c r="C39" s="826"/>
      <c r="D39" s="800"/>
      <c r="E39" s="827"/>
      <c r="F39" s="828"/>
      <c r="G39" s="803"/>
      <c r="H39" s="800"/>
      <c r="I39" s="1535"/>
      <c r="J39" s="1527"/>
      <c r="K39" s="1528"/>
      <c r="L39" s="827"/>
      <c r="M39" s="803"/>
      <c r="N39" s="805"/>
      <c r="O39" s="829"/>
      <c r="P39" s="803"/>
      <c r="Q39" s="807"/>
    </row>
    <row r="40" spans="1:17" ht="12.75">
      <c r="A40" s="773" t="s">
        <v>400</v>
      </c>
      <c r="B40" s="774"/>
      <c r="C40" s="1484">
        <v>0</v>
      </c>
      <c r="D40" s="1485" t="s">
        <v>381</v>
      </c>
      <c r="E40" s="1486">
        <v>0</v>
      </c>
      <c r="F40" s="1487">
        <v>0</v>
      </c>
      <c r="G40" s="1488">
        <f>+C40+E40+(F40*(C40+E40))</f>
        <v>0</v>
      </c>
      <c r="H40" s="1485" t="s">
        <v>381</v>
      </c>
      <c r="I40" s="1536">
        <v>0</v>
      </c>
      <c r="J40" s="1537">
        <f>+G40-(G40*I40)</f>
        <v>0</v>
      </c>
      <c r="K40" s="1538" t="s">
        <v>381</v>
      </c>
      <c r="L40" s="1486">
        <v>0</v>
      </c>
      <c r="M40" s="1488">
        <f>+J40+L40</f>
        <v>0</v>
      </c>
      <c r="N40" s="1489" t="s">
        <v>381</v>
      </c>
      <c r="O40" s="1490">
        <v>0</v>
      </c>
      <c r="P40" s="1488">
        <f>+M40+O40</f>
        <v>0</v>
      </c>
      <c r="Q40" s="1491" t="s">
        <v>381</v>
      </c>
    </row>
    <row r="41" spans="1:17" ht="12.75">
      <c r="A41" s="773"/>
      <c r="B41" s="774"/>
      <c r="C41" s="1492"/>
      <c r="D41" s="1485"/>
      <c r="E41" s="1493"/>
      <c r="F41" s="1494"/>
      <c r="G41" s="1488"/>
      <c r="H41" s="1485"/>
      <c r="I41" s="1539"/>
      <c r="J41" s="1537"/>
      <c r="K41" s="1538"/>
      <c r="L41" s="1493"/>
      <c r="M41" s="1488"/>
      <c r="N41" s="1489"/>
      <c r="O41" s="1495"/>
      <c r="P41" s="1488"/>
      <c r="Q41" s="1491"/>
    </row>
    <row r="42" spans="1:17" ht="12.75">
      <c r="A42" s="773" t="s">
        <v>395</v>
      </c>
      <c r="B42" s="774"/>
      <c r="C42" s="1484">
        <v>0</v>
      </c>
      <c r="D42" s="1485" t="s">
        <v>381</v>
      </c>
      <c r="E42" s="1486">
        <v>0</v>
      </c>
      <c r="F42" s="1487">
        <v>0</v>
      </c>
      <c r="G42" s="1488">
        <f>+C42+E42+(F42*(C42+E42))</f>
        <v>0</v>
      </c>
      <c r="H42" s="1485" t="s">
        <v>381</v>
      </c>
      <c r="I42" s="1536">
        <v>0</v>
      </c>
      <c r="J42" s="1537">
        <f>+G42-(G42*I42)</f>
        <v>0</v>
      </c>
      <c r="K42" s="1538" t="s">
        <v>381</v>
      </c>
      <c r="L42" s="1486">
        <v>0</v>
      </c>
      <c r="M42" s="1488">
        <f>+J42+L42</f>
        <v>0</v>
      </c>
      <c r="N42" s="1489" t="s">
        <v>381</v>
      </c>
      <c r="O42" s="1490">
        <v>0</v>
      </c>
      <c r="P42" s="1488">
        <f>+M42+O42</f>
        <v>0</v>
      </c>
      <c r="Q42" s="1491" t="s">
        <v>381</v>
      </c>
    </row>
    <row r="43" spans="1:17" ht="12.75">
      <c r="A43" s="773"/>
      <c r="B43" s="774"/>
      <c r="C43" s="1492"/>
      <c r="D43" s="1485"/>
      <c r="E43" s="1493"/>
      <c r="F43" s="1494"/>
      <c r="G43" s="1488"/>
      <c r="H43" s="1485"/>
      <c r="I43" s="1539"/>
      <c r="J43" s="1537"/>
      <c r="K43" s="1538"/>
      <c r="L43" s="1493"/>
      <c r="M43" s="1488"/>
      <c r="N43" s="1489"/>
      <c r="O43" s="1495"/>
      <c r="P43" s="1488"/>
      <c r="Q43" s="1491"/>
    </row>
    <row r="44" spans="1:17" ht="12.75">
      <c r="A44" s="773" t="s">
        <v>396</v>
      </c>
      <c r="B44" s="774"/>
      <c r="C44" s="1484">
        <v>0</v>
      </c>
      <c r="D44" s="1485" t="s">
        <v>381</v>
      </c>
      <c r="E44" s="1486">
        <v>0</v>
      </c>
      <c r="F44" s="1487">
        <v>0</v>
      </c>
      <c r="G44" s="1488">
        <f>+C44+E44+(F44*(C44+E44))</f>
        <v>0</v>
      </c>
      <c r="H44" s="1485" t="s">
        <v>381</v>
      </c>
      <c r="I44" s="1536">
        <v>0</v>
      </c>
      <c r="J44" s="1537">
        <f>+G44-(G44*I44)</f>
        <v>0</v>
      </c>
      <c r="K44" s="1538" t="s">
        <v>381</v>
      </c>
      <c r="L44" s="1486">
        <v>0</v>
      </c>
      <c r="M44" s="1488">
        <f>+J44+L44</f>
        <v>0</v>
      </c>
      <c r="N44" s="1489" t="s">
        <v>381</v>
      </c>
      <c r="O44" s="1490">
        <v>0</v>
      </c>
      <c r="P44" s="1488">
        <f>+M44+O44</f>
        <v>0</v>
      </c>
      <c r="Q44" s="1491" t="s">
        <v>381</v>
      </c>
    </row>
    <row r="45" spans="1:17" ht="12.75">
      <c r="A45" s="773"/>
      <c r="B45" s="774"/>
      <c r="C45" s="1492"/>
      <c r="D45" s="1485"/>
      <c r="E45" s="1493"/>
      <c r="F45" s="1494"/>
      <c r="G45" s="1488"/>
      <c r="H45" s="1485"/>
      <c r="I45" s="1539"/>
      <c r="J45" s="1537"/>
      <c r="K45" s="1538"/>
      <c r="L45" s="1493"/>
      <c r="M45" s="1488"/>
      <c r="N45" s="1489"/>
      <c r="O45" s="1495"/>
      <c r="P45" s="1488"/>
      <c r="Q45" s="1491"/>
    </row>
    <row r="46" spans="1:17" ht="12.75">
      <c r="A46" s="773" t="s">
        <v>397</v>
      </c>
      <c r="B46" s="774"/>
      <c r="C46" s="1484">
        <v>0</v>
      </c>
      <c r="D46" s="1485" t="s">
        <v>381</v>
      </c>
      <c r="E46" s="1486">
        <v>0</v>
      </c>
      <c r="F46" s="1487">
        <v>0</v>
      </c>
      <c r="G46" s="1488">
        <f>+C46+E46+(F46*(C46+E46))</f>
        <v>0</v>
      </c>
      <c r="H46" s="1485" t="s">
        <v>381</v>
      </c>
      <c r="I46" s="1536">
        <v>0</v>
      </c>
      <c r="J46" s="1537">
        <f>+G46-(G46*I46)</f>
        <v>0</v>
      </c>
      <c r="K46" s="1538" t="s">
        <v>381</v>
      </c>
      <c r="L46" s="1486">
        <v>0</v>
      </c>
      <c r="M46" s="1488">
        <f>+J46+L46</f>
        <v>0</v>
      </c>
      <c r="N46" s="1489" t="s">
        <v>381</v>
      </c>
      <c r="O46" s="1490">
        <v>0</v>
      </c>
      <c r="P46" s="1488">
        <f>+M46+O46</f>
        <v>0</v>
      </c>
      <c r="Q46" s="1491" t="s">
        <v>381</v>
      </c>
    </row>
    <row r="47" spans="1:17" ht="12.75">
      <c r="A47" s="773"/>
      <c r="B47" s="774"/>
      <c r="C47" s="1492"/>
      <c r="D47" s="1485"/>
      <c r="E47" s="1493"/>
      <c r="F47" s="1494"/>
      <c r="G47" s="1488"/>
      <c r="H47" s="1485"/>
      <c r="I47" s="1539"/>
      <c r="J47" s="1537"/>
      <c r="K47" s="1538"/>
      <c r="L47" s="1493"/>
      <c r="M47" s="1488"/>
      <c r="N47" s="1489"/>
      <c r="O47" s="1495"/>
      <c r="P47" s="1488"/>
      <c r="Q47" s="1491"/>
    </row>
    <row r="48" spans="1:17" ht="12.75">
      <c r="A48" s="773" t="s">
        <v>398</v>
      </c>
      <c r="B48" s="774"/>
      <c r="C48" s="1484">
        <v>0</v>
      </c>
      <c r="D48" s="1485" t="s">
        <v>381</v>
      </c>
      <c r="E48" s="1486">
        <v>0</v>
      </c>
      <c r="F48" s="1487">
        <v>0</v>
      </c>
      <c r="G48" s="1488">
        <f>+C48+E48+(F48*(C48+E48))</f>
        <v>0</v>
      </c>
      <c r="H48" s="1485" t="s">
        <v>381</v>
      </c>
      <c r="I48" s="1536">
        <v>0</v>
      </c>
      <c r="J48" s="1537">
        <f>+G48-(G48*I48)</f>
        <v>0</v>
      </c>
      <c r="K48" s="1538" t="s">
        <v>381</v>
      </c>
      <c r="L48" s="1486">
        <v>0</v>
      </c>
      <c r="M48" s="1488">
        <f>+J48+L48</f>
        <v>0</v>
      </c>
      <c r="N48" s="1489" t="s">
        <v>381</v>
      </c>
      <c r="O48" s="1490">
        <v>0</v>
      </c>
      <c r="P48" s="1488">
        <f>+M48+O48</f>
        <v>0</v>
      </c>
      <c r="Q48" s="1491" t="s">
        <v>381</v>
      </c>
    </row>
    <row r="49" spans="1:17" ht="12.75">
      <c r="A49" s="773"/>
      <c r="B49" s="774"/>
      <c r="C49" s="1492"/>
      <c r="D49" s="1485"/>
      <c r="E49" s="1493"/>
      <c r="F49" s="1494"/>
      <c r="G49" s="1488"/>
      <c r="H49" s="1485"/>
      <c r="I49" s="1539"/>
      <c r="J49" s="1537"/>
      <c r="K49" s="1538"/>
      <c r="L49" s="1493"/>
      <c r="M49" s="1488"/>
      <c r="N49" s="1489"/>
      <c r="O49" s="1495"/>
      <c r="P49" s="1488"/>
      <c r="Q49" s="1491"/>
    </row>
    <row r="50" spans="1:17" ht="12.75">
      <c r="A50" s="773" t="s">
        <v>399</v>
      </c>
      <c r="B50" s="774"/>
      <c r="C50" s="1484">
        <v>0</v>
      </c>
      <c r="D50" s="1485" t="s">
        <v>381</v>
      </c>
      <c r="E50" s="1486">
        <v>0</v>
      </c>
      <c r="F50" s="1487">
        <v>0</v>
      </c>
      <c r="G50" s="1488">
        <f>+C50+E50+(F50*(C50+E50))</f>
        <v>0</v>
      </c>
      <c r="H50" s="1485" t="s">
        <v>381</v>
      </c>
      <c r="I50" s="1536">
        <v>0</v>
      </c>
      <c r="J50" s="1537">
        <f>+G50-(G50*I50)</f>
        <v>0</v>
      </c>
      <c r="K50" s="1538" t="s">
        <v>381</v>
      </c>
      <c r="L50" s="1486">
        <v>0</v>
      </c>
      <c r="M50" s="1488">
        <f>+J50+L50</f>
        <v>0</v>
      </c>
      <c r="N50" s="1489" t="s">
        <v>381</v>
      </c>
      <c r="O50" s="1490">
        <v>0</v>
      </c>
      <c r="P50" s="1488">
        <f>+M50+O50</f>
        <v>0</v>
      </c>
      <c r="Q50" s="1491" t="s">
        <v>381</v>
      </c>
    </row>
    <row r="51" spans="1:17" ht="12.75">
      <c r="A51" s="773"/>
      <c r="B51" s="774"/>
      <c r="C51" s="826"/>
      <c r="D51" s="800"/>
      <c r="E51" s="827"/>
      <c r="F51" s="828"/>
      <c r="G51" s="803"/>
      <c r="H51" s="800"/>
      <c r="I51" s="1535"/>
      <c r="J51" s="1527"/>
      <c r="K51" s="1528"/>
      <c r="L51" s="827"/>
      <c r="M51" s="803"/>
      <c r="N51" s="805"/>
      <c r="O51" s="829"/>
      <c r="P51" s="803"/>
      <c r="Q51" s="807"/>
    </row>
    <row r="52" spans="1:17" ht="13.5" thickBot="1">
      <c r="A52" s="779" t="s">
        <v>401</v>
      </c>
      <c r="B52" s="780"/>
      <c r="C52" s="830">
        <v>0</v>
      </c>
      <c r="D52" s="831" t="s">
        <v>381</v>
      </c>
      <c r="E52" s="832">
        <v>0</v>
      </c>
      <c r="F52" s="833">
        <v>0</v>
      </c>
      <c r="G52" s="834">
        <f>+C52+E52+(F52*(C52+E52))</f>
        <v>0</v>
      </c>
      <c r="H52" s="831" t="s">
        <v>381</v>
      </c>
      <c r="I52" s="1540">
        <v>0</v>
      </c>
      <c r="J52" s="1541">
        <f>+G52-(G52*I52)</f>
        <v>0</v>
      </c>
      <c r="K52" s="1542" t="s">
        <v>381</v>
      </c>
      <c r="L52" s="832">
        <v>0</v>
      </c>
      <c r="M52" s="834">
        <f>+J52+L52</f>
        <v>0</v>
      </c>
      <c r="N52" s="835" t="s">
        <v>381</v>
      </c>
      <c r="O52" s="836">
        <v>0</v>
      </c>
      <c r="P52" s="834">
        <f>+M52+O52</f>
        <v>0</v>
      </c>
      <c r="Q52" s="837" t="s">
        <v>381</v>
      </c>
    </row>
    <row r="53" spans="1:17" s="788" customFormat="1" ht="13.5" thickBot="1">
      <c r="A53" s="781" t="s">
        <v>386</v>
      </c>
      <c r="B53" s="782"/>
      <c r="C53" s="783">
        <f>C15</f>
        <v>0</v>
      </c>
      <c r="D53" s="784"/>
      <c r="E53" s="785"/>
      <c r="F53" s="785"/>
      <c r="G53" s="786">
        <f>G15</f>
        <v>0</v>
      </c>
      <c r="H53" s="784"/>
      <c r="I53" s="1543"/>
      <c r="J53" s="1544">
        <f>J15</f>
        <v>0</v>
      </c>
      <c r="K53" s="1543"/>
      <c r="L53" s="785"/>
      <c r="M53" s="786">
        <f>M15</f>
        <v>0</v>
      </c>
      <c r="N53" s="784"/>
      <c r="O53" s="785"/>
      <c r="P53" s="786">
        <f>P15</f>
        <v>0</v>
      </c>
      <c r="Q53" s="787"/>
    </row>
    <row r="54" spans="1:17" s="793" customFormat="1" ht="13.5" thickBot="1">
      <c r="A54" s="789" t="s">
        <v>387</v>
      </c>
      <c r="B54" s="790"/>
      <c r="C54" s="791">
        <f>SUM(C17,C19,C29,C13)</f>
        <v>0</v>
      </c>
      <c r="D54" s="792"/>
      <c r="E54" s="792"/>
      <c r="F54" s="792"/>
      <c r="G54" s="792">
        <f>SUM(G17,G19,G29,G13)</f>
        <v>0</v>
      </c>
      <c r="H54" s="792"/>
      <c r="I54" s="1545"/>
      <c r="J54" s="1545">
        <f>SUM(J17,J19,J29,J13)</f>
        <v>0</v>
      </c>
      <c r="K54" s="1545"/>
      <c r="L54" s="792"/>
      <c r="M54" s="792">
        <f>SUM(M17,M19,M29,M13)</f>
        <v>0</v>
      </c>
      <c r="N54" s="792"/>
      <c r="O54" s="792"/>
      <c r="P54" s="792">
        <f>SUM(P17,P19,P29,P13)</f>
        <v>0</v>
      </c>
      <c r="Q54" s="790"/>
    </row>
    <row r="56" ht="13.5" thickBot="1"/>
    <row r="57" spans="3:17" ht="13.5" thickBot="1">
      <c r="C57" s="1705"/>
      <c r="D57" s="1706"/>
      <c r="E57" s="1706"/>
      <c r="F57" s="1706"/>
      <c r="G57" s="1706"/>
      <c r="H57" s="1706"/>
      <c r="I57" s="1706"/>
      <c r="J57" s="1706"/>
      <c r="K57" s="1706"/>
      <c r="L57" s="1706"/>
      <c r="M57" s="1706"/>
      <c r="N57" s="1706"/>
      <c r="O57" s="1706"/>
      <c r="P57" s="1706"/>
      <c r="Q57" s="1707"/>
    </row>
    <row r="58" spans="1:17" ht="72.75" customHeight="1" thickBot="1">
      <c r="A58" s="1708" t="s">
        <v>478</v>
      </c>
      <c r="B58" s="1709"/>
      <c r="C58" s="766" t="s">
        <v>373</v>
      </c>
      <c r="D58" s="767" t="s">
        <v>374</v>
      </c>
      <c r="E58" s="767" t="s">
        <v>494</v>
      </c>
      <c r="F58" s="767" t="s">
        <v>375</v>
      </c>
      <c r="G58" s="768" t="s">
        <v>376</v>
      </c>
      <c r="H58" s="767" t="s">
        <v>374</v>
      </c>
      <c r="I58" s="1522" t="s">
        <v>492</v>
      </c>
      <c r="J58" s="1522" t="s">
        <v>493</v>
      </c>
      <c r="K58" s="1522" t="s">
        <v>374</v>
      </c>
      <c r="L58" s="767" t="s">
        <v>377</v>
      </c>
      <c r="M58" s="767" t="s">
        <v>378</v>
      </c>
      <c r="N58" s="769" t="s">
        <v>374</v>
      </c>
      <c r="O58" s="1381" t="s">
        <v>468</v>
      </c>
      <c r="P58" s="1381" t="s">
        <v>496</v>
      </c>
      <c r="Q58" s="770" t="s">
        <v>374</v>
      </c>
    </row>
    <row r="59" spans="1:17" ht="12.75">
      <c r="A59" s="771" t="s">
        <v>335</v>
      </c>
      <c r="B59" s="772"/>
      <c r="C59" s="794"/>
      <c r="D59" s="795"/>
      <c r="E59" s="796"/>
      <c r="F59" s="795"/>
      <c r="G59" s="797"/>
      <c r="H59" s="795"/>
      <c r="I59" s="1524"/>
      <c r="J59" s="1546"/>
      <c r="K59" s="1525"/>
      <c r="L59" s="796"/>
      <c r="M59" s="797"/>
      <c r="N59" s="796"/>
      <c r="O59" s="795"/>
      <c r="P59" s="797"/>
      <c r="Q59" s="798"/>
    </row>
    <row r="60" spans="1:17" ht="12.75">
      <c r="A60" s="773" t="s">
        <v>337</v>
      </c>
      <c r="B60" s="774"/>
      <c r="C60" s="799">
        <v>0</v>
      </c>
      <c r="D60" s="800" t="s">
        <v>381</v>
      </c>
      <c r="E60" s="801">
        <v>0</v>
      </c>
      <c r="F60" s="802">
        <v>0</v>
      </c>
      <c r="G60" s="803">
        <f>+C60+E60+(F60*(C60+E60))</f>
        <v>0</v>
      </c>
      <c r="H60" s="804" t="s">
        <v>381</v>
      </c>
      <c r="I60" s="1526">
        <v>0</v>
      </c>
      <c r="J60" s="1527">
        <f>+G60-(G60*I60)</f>
        <v>0</v>
      </c>
      <c r="K60" s="1528" t="s">
        <v>381</v>
      </c>
      <c r="L60" s="801">
        <v>0</v>
      </c>
      <c r="M60" s="803">
        <f>+J60+L60</f>
        <v>0</v>
      </c>
      <c r="N60" s="805" t="s">
        <v>381</v>
      </c>
      <c r="O60" s="806">
        <v>0</v>
      </c>
      <c r="P60" s="803">
        <f>+M60+O60</f>
        <v>0</v>
      </c>
      <c r="Q60" s="807" t="s">
        <v>381</v>
      </c>
    </row>
    <row r="61" spans="1:17" ht="12.75">
      <c r="A61" s="775"/>
      <c r="B61" s="774"/>
      <c r="C61" s="808"/>
      <c r="D61" s="809"/>
      <c r="E61" s="810"/>
      <c r="F61" s="809"/>
      <c r="G61" s="811"/>
      <c r="H61" s="809"/>
      <c r="I61" s="1529"/>
      <c r="J61" s="1530"/>
      <c r="K61" s="1531"/>
      <c r="L61" s="810"/>
      <c r="M61" s="811"/>
      <c r="N61" s="810"/>
      <c r="O61" s="809"/>
      <c r="P61" s="811"/>
      <c r="Q61" s="812"/>
    </row>
    <row r="62" spans="1:17" ht="12.75">
      <c r="A62" s="773" t="s">
        <v>379</v>
      </c>
      <c r="B62" s="774"/>
      <c r="C62" s="799">
        <v>0</v>
      </c>
      <c r="D62" s="800" t="s">
        <v>380</v>
      </c>
      <c r="E62" s="801">
        <v>0</v>
      </c>
      <c r="F62" s="802">
        <v>0</v>
      </c>
      <c r="G62" s="803">
        <f>+C62+E62+(F62*(C62+E62))</f>
        <v>0</v>
      </c>
      <c r="H62" s="804" t="s">
        <v>380</v>
      </c>
      <c r="I62" s="1526">
        <v>0</v>
      </c>
      <c r="J62" s="1527">
        <f>+G62-(G62*I62)</f>
        <v>0</v>
      </c>
      <c r="K62" s="1528" t="s">
        <v>380</v>
      </c>
      <c r="L62" s="801">
        <v>0</v>
      </c>
      <c r="M62" s="803">
        <f>+J62+L62</f>
        <v>0</v>
      </c>
      <c r="N62" s="805" t="s">
        <v>380</v>
      </c>
      <c r="O62" s="806">
        <v>0</v>
      </c>
      <c r="P62" s="803">
        <f>+M62+O62</f>
        <v>0</v>
      </c>
      <c r="Q62" s="807" t="s">
        <v>380</v>
      </c>
    </row>
    <row r="63" spans="1:17" ht="12.75">
      <c r="A63" s="773"/>
      <c r="B63" s="774"/>
      <c r="C63" s="813"/>
      <c r="D63" s="814"/>
      <c r="E63" s="815"/>
      <c r="F63" s="816"/>
      <c r="G63" s="815"/>
      <c r="H63" s="817"/>
      <c r="I63" s="1532"/>
      <c r="J63" s="1527"/>
      <c r="K63" s="1533"/>
      <c r="L63" s="818"/>
      <c r="M63" s="815"/>
      <c r="N63" s="815"/>
      <c r="O63" s="819"/>
      <c r="P63" s="815"/>
      <c r="Q63" s="820"/>
    </row>
    <row r="64" spans="1:17" ht="12.75">
      <c r="A64" s="773" t="s">
        <v>347</v>
      </c>
      <c r="B64" s="774"/>
      <c r="C64" s="799">
        <v>0</v>
      </c>
      <c r="D64" s="800" t="s">
        <v>381</v>
      </c>
      <c r="E64" s="801">
        <v>0</v>
      </c>
      <c r="F64" s="802">
        <v>0</v>
      </c>
      <c r="G64" s="803">
        <f>+C64+E64+(F64*(C64+E64))</f>
        <v>0</v>
      </c>
      <c r="H64" s="804" t="s">
        <v>381</v>
      </c>
      <c r="I64" s="1526">
        <v>0</v>
      </c>
      <c r="J64" s="1527">
        <f>+G64-(G64*I64)</f>
        <v>0</v>
      </c>
      <c r="K64" s="1528" t="s">
        <v>381</v>
      </c>
      <c r="L64" s="801">
        <v>0</v>
      </c>
      <c r="M64" s="803">
        <f>+J64+L64</f>
        <v>0</v>
      </c>
      <c r="N64" s="805" t="s">
        <v>381</v>
      </c>
      <c r="O64" s="806">
        <v>0</v>
      </c>
      <c r="P64" s="803">
        <f>+M64+O64</f>
        <v>0</v>
      </c>
      <c r="Q64" s="807" t="s">
        <v>381</v>
      </c>
    </row>
    <row r="65" spans="1:17" ht="12.75">
      <c r="A65" s="773"/>
      <c r="B65" s="774"/>
      <c r="C65" s="821"/>
      <c r="D65" s="800"/>
      <c r="E65" s="805"/>
      <c r="F65" s="816"/>
      <c r="G65" s="822"/>
      <c r="H65" s="800"/>
      <c r="I65" s="1532"/>
      <c r="J65" s="1527"/>
      <c r="K65" s="1528"/>
      <c r="L65" s="818"/>
      <c r="M65" s="822"/>
      <c r="N65" s="805"/>
      <c r="O65" s="819"/>
      <c r="P65" s="822"/>
      <c r="Q65" s="807"/>
    </row>
    <row r="66" spans="1:17" ht="12.75">
      <c r="A66" s="775" t="s">
        <v>349</v>
      </c>
      <c r="B66" s="774"/>
      <c r="C66" s="808">
        <f>SUM(C67,C70,C72,C74)</f>
        <v>0</v>
      </c>
      <c r="D66" s="814"/>
      <c r="E66" s="815"/>
      <c r="F66" s="816"/>
      <c r="G66" s="811">
        <f>SUM(G67,G70,G72,G74)</f>
        <v>0</v>
      </c>
      <c r="H66" s="814"/>
      <c r="I66" s="1532"/>
      <c r="J66" s="1534">
        <f>SUM(J67,J70,J72,J74)</f>
        <v>0</v>
      </c>
      <c r="K66" s="1533"/>
      <c r="L66" s="818"/>
      <c r="M66" s="811">
        <f>SUM(M67,M70,M72,M74)</f>
        <v>0</v>
      </c>
      <c r="N66" s="815"/>
      <c r="O66" s="819"/>
      <c r="P66" s="811">
        <f>SUM(P67,P70,P72,P74)</f>
        <v>0</v>
      </c>
      <c r="Q66" s="820"/>
    </row>
    <row r="67" spans="1:17" ht="12.75">
      <c r="A67" s="773" t="s">
        <v>382</v>
      </c>
      <c r="B67" s="774"/>
      <c r="C67" s="799">
        <v>0</v>
      </c>
      <c r="D67" s="800" t="s">
        <v>381</v>
      </c>
      <c r="E67" s="801">
        <v>0</v>
      </c>
      <c r="F67" s="802">
        <v>0</v>
      </c>
      <c r="G67" s="803">
        <f>+C67+E67+(F67*(C67+E67))</f>
        <v>0</v>
      </c>
      <c r="H67" s="800" t="s">
        <v>381</v>
      </c>
      <c r="I67" s="1526">
        <v>0</v>
      </c>
      <c r="J67" s="1527">
        <f>+G67-(G67*I67)</f>
        <v>0</v>
      </c>
      <c r="K67" s="1528" t="s">
        <v>381</v>
      </c>
      <c r="L67" s="801">
        <v>0</v>
      </c>
      <c r="M67" s="803">
        <f>+J67+L67</f>
        <v>0</v>
      </c>
      <c r="N67" s="805" t="s">
        <v>381</v>
      </c>
      <c r="O67" s="806">
        <v>0</v>
      </c>
      <c r="P67" s="803">
        <f>+M67+O67</f>
        <v>0</v>
      </c>
      <c r="Q67" s="807" t="s">
        <v>381</v>
      </c>
    </row>
    <row r="68" spans="1:17" ht="12.75">
      <c r="A68" s="773" t="s">
        <v>383</v>
      </c>
      <c r="B68" s="774"/>
      <c r="C68" s="821"/>
      <c r="D68" s="814"/>
      <c r="E68" s="815"/>
      <c r="F68" s="816"/>
      <c r="G68" s="815"/>
      <c r="H68" s="814"/>
      <c r="I68" s="1532"/>
      <c r="J68" s="1527"/>
      <c r="K68" s="1533"/>
      <c r="L68" s="818"/>
      <c r="M68" s="815"/>
      <c r="N68" s="815"/>
      <c r="O68" s="819"/>
      <c r="P68" s="815"/>
      <c r="Q68" s="820"/>
    </row>
    <row r="69" spans="1:17" ht="12.75">
      <c r="A69" s="773"/>
      <c r="B69" s="774"/>
      <c r="C69" s="821"/>
      <c r="D69" s="814"/>
      <c r="E69" s="815"/>
      <c r="F69" s="816"/>
      <c r="G69" s="815"/>
      <c r="H69" s="814"/>
      <c r="I69" s="1532"/>
      <c r="J69" s="1527"/>
      <c r="K69" s="1533"/>
      <c r="L69" s="818"/>
      <c r="M69" s="815"/>
      <c r="N69" s="815"/>
      <c r="O69" s="819"/>
      <c r="P69" s="815"/>
      <c r="Q69" s="820"/>
    </row>
    <row r="70" spans="1:17" ht="12.75">
      <c r="A70" s="773" t="s">
        <v>354</v>
      </c>
      <c r="B70" s="774"/>
      <c r="C70" s="799">
        <v>0</v>
      </c>
      <c r="D70" s="800" t="s">
        <v>381</v>
      </c>
      <c r="E70" s="801">
        <v>0</v>
      </c>
      <c r="F70" s="802">
        <v>0</v>
      </c>
      <c r="G70" s="803">
        <f>+C70+E70+(F70*(C70+E70))</f>
        <v>0</v>
      </c>
      <c r="H70" s="800" t="s">
        <v>381</v>
      </c>
      <c r="I70" s="1526">
        <v>0</v>
      </c>
      <c r="J70" s="1527">
        <f>+G70-(G70*I70)</f>
        <v>0</v>
      </c>
      <c r="K70" s="1528" t="s">
        <v>381</v>
      </c>
      <c r="L70" s="801">
        <v>0</v>
      </c>
      <c r="M70" s="803">
        <f>+J70+L70</f>
        <v>0</v>
      </c>
      <c r="N70" s="805" t="s">
        <v>381</v>
      </c>
      <c r="O70" s="806">
        <v>0</v>
      </c>
      <c r="P70" s="803">
        <f>+M70+O70</f>
        <v>0</v>
      </c>
      <c r="Q70" s="807" t="s">
        <v>381</v>
      </c>
    </row>
    <row r="71" spans="1:17" ht="12.75">
      <c r="A71" s="773"/>
      <c r="B71" s="774"/>
      <c r="C71" s="821"/>
      <c r="D71" s="814"/>
      <c r="E71" s="815"/>
      <c r="F71" s="816"/>
      <c r="G71" s="815"/>
      <c r="H71" s="814"/>
      <c r="I71" s="1532"/>
      <c r="J71" s="1527"/>
      <c r="K71" s="1533"/>
      <c r="L71" s="818"/>
      <c r="M71" s="815"/>
      <c r="N71" s="815"/>
      <c r="O71" s="819"/>
      <c r="P71" s="815"/>
      <c r="Q71" s="820"/>
    </row>
    <row r="72" spans="1:17" ht="12.75">
      <c r="A72" s="773" t="s">
        <v>384</v>
      </c>
      <c r="B72" s="774"/>
      <c r="C72" s="799">
        <v>0</v>
      </c>
      <c r="D72" s="800" t="s">
        <v>381</v>
      </c>
      <c r="E72" s="801">
        <v>0</v>
      </c>
      <c r="F72" s="802">
        <v>0</v>
      </c>
      <c r="G72" s="803">
        <f>+C72+E72+(F72*(C72+E72))</f>
        <v>0</v>
      </c>
      <c r="H72" s="800" t="s">
        <v>381</v>
      </c>
      <c r="I72" s="1526">
        <v>0</v>
      </c>
      <c r="J72" s="1527">
        <f>+G72-(G72*I72)</f>
        <v>0</v>
      </c>
      <c r="K72" s="1528" t="s">
        <v>381</v>
      </c>
      <c r="L72" s="801">
        <v>0</v>
      </c>
      <c r="M72" s="803">
        <f>+J72+L72</f>
        <v>0</v>
      </c>
      <c r="N72" s="805" t="s">
        <v>381</v>
      </c>
      <c r="O72" s="806">
        <v>0</v>
      </c>
      <c r="P72" s="803">
        <f>+M72+O72</f>
        <v>0</v>
      </c>
      <c r="Q72" s="807" t="s">
        <v>381</v>
      </c>
    </row>
    <row r="73" spans="1:17" ht="12.75">
      <c r="A73" s="773"/>
      <c r="B73" s="774"/>
      <c r="C73" s="821"/>
      <c r="D73" s="814"/>
      <c r="E73" s="815"/>
      <c r="F73" s="816"/>
      <c r="G73" s="815"/>
      <c r="H73" s="814"/>
      <c r="I73" s="1532"/>
      <c r="J73" s="1527"/>
      <c r="K73" s="1533"/>
      <c r="L73" s="818"/>
      <c r="M73" s="815"/>
      <c r="N73" s="815"/>
      <c r="O73" s="819"/>
      <c r="P73" s="815"/>
      <c r="Q73" s="820"/>
    </row>
    <row r="74" spans="1:17" ht="12.75">
      <c r="A74" s="773" t="s">
        <v>358</v>
      </c>
      <c r="B74" s="774"/>
      <c r="C74" s="799">
        <v>0</v>
      </c>
      <c r="D74" s="800" t="s">
        <v>381</v>
      </c>
      <c r="E74" s="801">
        <v>0</v>
      </c>
      <c r="F74" s="802">
        <v>0</v>
      </c>
      <c r="G74" s="803">
        <f>+C74+E74+(F74*(C74+E74))</f>
        <v>0</v>
      </c>
      <c r="H74" s="800" t="s">
        <v>381</v>
      </c>
      <c r="I74" s="1526">
        <v>0</v>
      </c>
      <c r="J74" s="1527">
        <f>+G74-(G74*I74)</f>
        <v>0</v>
      </c>
      <c r="K74" s="1528" t="s">
        <v>381</v>
      </c>
      <c r="L74" s="801">
        <v>0</v>
      </c>
      <c r="M74" s="803">
        <f>+J74+L74</f>
        <v>0</v>
      </c>
      <c r="N74" s="805" t="s">
        <v>381</v>
      </c>
      <c r="O74" s="806">
        <v>0</v>
      </c>
      <c r="P74" s="803">
        <f>+M74+O74</f>
        <v>0</v>
      </c>
      <c r="Q74" s="807" t="s">
        <v>381</v>
      </c>
    </row>
    <row r="75" spans="1:17" ht="12.75">
      <c r="A75" s="776"/>
      <c r="B75" s="774"/>
      <c r="C75" s="821"/>
      <c r="D75" s="800"/>
      <c r="E75" s="805"/>
      <c r="F75" s="816"/>
      <c r="G75" s="822"/>
      <c r="H75" s="800"/>
      <c r="I75" s="1532"/>
      <c r="J75" s="1527"/>
      <c r="K75" s="1528"/>
      <c r="L75" s="818"/>
      <c r="M75" s="822"/>
      <c r="N75" s="805"/>
      <c r="O75" s="819"/>
      <c r="P75" s="822"/>
      <c r="Q75" s="807"/>
    </row>
    <row r="76" spans="1:17" ht="12.75">
      <c r="A76" s="775" t="s">
        <v>53</v>
      </c>
      <c r="B76" s="774"/>
      <c r="C76" s="808">
        <f>SUM(C77,C79,C81,C99,C85,C87,C89,C91,C93,C95,C97,C83)</f>
        <v>0</v>
      </c>
      <c r="D76" s="814"/>
      <c r="E76" s="815"/>
      <c r="F76" s="816"/>
      <c r="G76" s="811">
        <f>SUM(G77,G79,G81,G99,G85,G87,G89,G91,G93,G95,G97,G83)</f>
        <v>0</v>
      </c>
      <c r="H76" s="814"/>
      <c r="I76" s="1532"/>
      <c r="J76" s="1534">
        <f>SUM(J77,J79,J81,J99,J85,J87,J89,J91,J93,J95,J97,J83)</f>
        <v>0</v>
      </c>
      <c r="K76" s="1533"/>
      <c r="L76" s="818"/>
      <c r="M76" s="811">
        <f>SUM(M77,M79,M81,M99,M85,M87,M89,M91,M93,M95,M97,M83)</f>
        <v>0</v>
      </c>
      <c r="N76" s="815"/>
      <c r="O76" s="819"/>
      <c r="P76" s="811">
        <f>SUM(P77,P79,P81,P99,P85,P87,P89,P91,P93,P95,P97,P83)</f>
        <v>0</v>
      </c>
      <c r="Q76" s="820"/>
    </row>
    <row r="77" spans="1:17" ht="12.75">
      <c r="A77" s="773" t="s">
        <v>385</v>
      </c>
      <c r="B77" s="774"/>
      <c r="C77" s="799">
        <v>0</v>
      </c>
      <c r="D77" s="800" t="s">
        <v>381</v>
      </c>
      <c r="E77" s="801">
        <v>0</v>
      </c>
      <c r="F77" s="802">
        <v>0</v>
      </c>
      <c r="G77" s="803">
        <f>+C77+E77+(F77*(C77+E77))</f>
        <v>0</v>
      </c>
      <c r="H77" s="800" t="s">
        <v>381</v>
      </c>
      <c r="I77" s="1526">
        <v>0</v>
      </c>
      <c r="J77" s="1527">
        <f>+G77-(G77*I77)</f>
        <v>0</v>
      </c>
      <c r="K77" s="1528" t="s">
        <v>381</v>
      </c>
      <c r="L77" s="801">
        <v>0</v>
      </c>
      <c r="M77" s="803">
        <f>+J77+L77</f>
        <v>0</v>
      </c>
      <c r="N77" s="805" t="s">
        <v>381</v>
      </c>
      <c r="O77" s="806">
        <v>0</v>
      </c>
      <c r="P77" s="803">
        <f>+M77+O77</f>
        <v>0</v>
      </c>
      <c r="Q77" s="807" t="s">
        <v>381</v>
      </c>
    </row>
    <row r="78" spans="1:17" ht="12.75">
      <c r="A78" s="776"/>
      <c r="B78" s="774"/>
      <c r="C78" s="821"/>
      <c r="D78" s="800"/>
      <c r="E78" s="805"/>
      <c r="F78" s="816"/>
      <c r="G78" s="822"/>
      <c r="H78" s="800"/>
      <c r="I78" s="1532"/>
      <c r="J78" s="1527"/>
      <c r="K78" s="1528"/>
      <c r="L78" s="818"/>
      <c r="M78" s="822"/>
      <c r="N78" s="805"/>
      <c r="O78" s="819"/>
      <c r="P78" s="822"/>
      <c r="Q78" s="807"/>
    </row>
    <row r="79" spans="1:17" ht="12.75">
      <c r="A79" s="773" t="s">
        <v>363</v>
      </c>
      <c r="B79" s="774"/>
      <c r="C79" s="799">
        <v>0</v>
      </c>
      <c r="D79" s="800" t="s">
        <v>381</v>
      </c>
      <c r="E79" s="801">
        <v>0</v>
      </c>
      <c r="F79" s="802">
        <v>0</v>
      </c>
      <c r="G79" s="803">
        <f>+C79+E79+(F79*(C79+E79))</f>
        <v>0</v>
      </c>
      <c r="H79" s="800" t="s">
        <v>381</v>
      </c>
      <c r="I79" s="1526">
        <v>0</v>
      </c>
      <c r="J79" s="1527">
        <f>+G79-(G79*I79)</f>
        <v>0</v>
      </c>
      <c r="K79" s="1528" t="s">
        <v>381</v>
      </c>
      <c r="L79" s="801">
        <v>0</v>
      </c>
      <c r="M79" s="803">
        <f>+J79+L79</f>
        <v>0</v>
      </c>
      <c r="N79" s="805" t="s">
        <v>381</v>
      </c>
      <c r="O79" s="806">
        <v>0</v>
      </c>
      <c r="P79" s="803">
        <f>+M79+O79</f>
        <v>0</v>
      </c>
      <c r="Q79" s="807" t="s">
        <v>381</v>
      </c>
    </row>
    <row r="80" spans="1:17" ht="12.75">
      <c r="A80" s="773"/>
      <c r="B80" s="774"/>
      <c r="C80" s="821"/>
      <c r="D80" s="800"/>
      <c r="E80" s="805"/>
      <c r="F80" s="816"/>
      <c r="G80" s="822"/>
      <c r="H80" s="800"/>
      <c r="I80" s="1532"/>
      <c r="J80" s="1527"/>
      <c r="K80" s="1528"/>
      <c r="L80" s="818"/>
      <c r="M80" s="822"/>
      <c r="N80" s="805"/>
      <c r="O80" s="819"/>
      <c r="P80" s="822"/>
      <c r="Q80" s="807"/>
    </row>
    <row r="81" spans="1:17" ht="12.75">
      <c r="A81" s="773" t="s">
        <v>367</v>
      </c>
      <c r="B81" s="774"/>
      <c r="C81" s="799">
        <v>0</v>
      </c>
      <c r="D81" s="800" t="s">
        <v>381</v>
      </c>
      <c r="E81" s="801">
        <v>0</v>
      </c>
      <c r="F81" s="802">
        <v>0</v>
      </c>
      <c r="G81" s="803">
        <f>+C81+E81+(F81*(C81+E81))</f>
        <v>0</v>
      </c>
      <c r="H81" s="800" t="s">
        <v>381</v>
      </c>
      <c r="I81" s="1526">
        <v>0</v>
      </c>
      <c r="J81" s="1527">
        <f>+G81-(G81*I81)</f>
        <v>0</v>
      </c>
      <c r="K81" s="1528" t="s">
        <v>381</v>
      </c>
      <c r="L81" s="801">
        <v>0</v>
      </c>
      <c r="M81" s="803">
        <f>+J81+L81</f>
        <v>0</v>
      </c>
      <c r="N81" s="805" t="s">
        <v>381</v>
      </c>
      <c r="O81" s="806">
        <v>0</v>
      </c>
      <c r="P81" s="803">
        <f>+M81+O81</f>
        <v>0</v>
      </c>
      <c r="Q81" s="807" t="s">
        <v>381</v>
      </c>
    </row>
    <row r="82" spans="1:17" ht="12.75">
      <c r="A82" s="777"/>
      <c r="B82" s="778"/>
      <c r="C82" s="823"/>
      <c r="D82" s="824"/>
      <c r="E82" s="818"/>
      <c r="F82" s="816"/>
      <c r="G82" s="818"/>
      <c r="H82" s="824"/>
      <c r="I82" s="1532"/>
      <c r="J82" s="1527"/>
      <c r="K82" s="1533"/>
      <c r="L82" s="818"/>
      <c r="M82" s="818"/>
      <c r="N82" s="818"/>
      <c r="O82" s="819"/>
      <c r="P82" s="818"/>
      <c r="Q82" s="825"/>
    </row>
    <row r="83" spans="1:17" s="1521" customFormat="1" ht="12.75">
      <c r="A83" s="1567" t="s">
        <v>504</v>
      </c>
      <c r="B83" s="1568"/>
      <c r="C83" s="1569">
        <v>0</v>
      </c>
      <c r="D83" s="1528" t="s">
        <v>381</v>
      </c>
      <c r="E83" s="1547">
        <v>0</v>
      </c>
      <c r="F83" s="1570">
        <v>0</v>
      </c>
      <c r="G83" s="1571">
        <f>+C83+E83+(F83*(C83+E83))</f>
        <v>0</v>
      </c>
      <c r="H83" s="1528" t="s">
        <v>381</v>
      </c>
      <c r="I83" s="1526">
        <v>0</v>
      </c>
      <c r="J83" s="1527">
        <f>+G83-(G83*I83)</f>
        <v>0</v>
      </c>
      <c r="K83" s="1528" t="s">
        <v>381</v>
      </c>
      <c r="L83" s="1547">
        <v>0</v>
      </c>
      <c r="M83" s="1571">
        <f>+J83+L83</f>
        <v>0</v>
      </c>
      <c r="N83" s="1549" t="s">
        <v>381</v>
      </c>
      <c r="O83" s="1572">
        <v>0</v>
      </c>
      <c r="P83" s="1571">
        <f>+M83+O83</f>
        <v>0</v>
      </c>
      <c r="Q83" s="1573" t="s">
        <v>381</v>
      </c>
    </row>
    <row r="84" spans="1:17" ht="12.75">
      <c r="A84" s="773"/>
      <c r="B84" s="774"/>
      <c r="C84" s="826"/>
      <c r="D84" s="800"/>
      <c r="E84" s="827"/>
      <c r="F84" s="828"/>
      <c r="G84" s="803"/>
      <c r="H84" s="800"/>
      <c r="I84" s="1535"/>
      <c r="J84" s="1527"/>
      <c r="K84" s="1528"/>
      <c r="L84" s="827"/>
      <c r="M84" s="803"/>
      <c r="N84" s="805"/>
      <c r="O84" s="829"/>
      <c r="P84" s="803"/>
      <c r="Q84" s="807"/>
    </row>
    <row r="85" spans="1:17" ht="12.75">
      <c r="A85" s="773" t="s">
        <v>365</v>
      </c>
      <c r="B85" s="774"/>
      <c r="C85" s="799">
        <v>0</v>
      </c>
      <c r="D85" s="800" t="s">
        <v>381</v>
      </c>
      <c r="E85" s="801">
        <v>0</v>
      </c>
      <c r="F85" s="802">
        <v>0</v>
      </c>
      <c r="G85" s="803">
        <f>+C85+E85+(F85*(C85+E85))</f>
        <v>0</v>
      </c>
      <c r="H85" s="800" t="s">
        <v>381</v>
      </c>
      <c r="I85" s="1526">
        <v>0</v>
      </c>
      <c r="J85" s="1527">
        <f>+G85-(G85*I85)</f>
        <v>0</v>
      </c>
      <c r="K85" s="1528" t="s">
        <v>381</v>
      </c>
      <c r="L85" s="801">
        <v>0</v>
      </c>
      <c r="M85" s="803">
        <f>+J85+L85</f>
        <v>0</v>
      </c>
      <c r="N85" s="805" t="s">
        <v>381</v>
      </c>
      <c r="O85" s="806">
        <v>0</v>
      </c>
      <c r="P85" s="803">
        <f>+M85+O85</f>
        <v>0</v>
      </c>
      <c r="Q85" s="807" t="s">
        <v>381</v>
      </c>
    </row>
    <row r="86" spans="1:17" ht="12.75">
      <c r="A86" s="773"/>
      <c r="B86" s="774"/>
      <c r="C86" s="826"/>
      <c r="D86" s="800"/>
      <c r="E86" s="827"/>
      <c r="F86" s="828"/>
      <c r="G86" s="803"/>
      <c r="H86" s="800"/>
      <c r="I86" s="1535"/>
      <c r="J86" s="1527"/>
      <c r="K86" s="1528"/>
      <c r="L86" s="827"/>
      <c r="M86" s="803"/>
      <c r="N86" s="805"/>
      <c r="O86" s="829"/>
      <c r="P86" s="803"/>
      <c r="Q86" s="807"/>
    </row>
    <row r="87" spans="1:17" ht="12.75">
      <c r="A87" s="773" t="s">
        <v>400</v>
      </c>
      <c r="B87" s="774"/>
      <c r="C87" s="1484">
        <v>0</v>
      </c>
      <c r="D87" s="1485" t="s">
        <v>381</v>
      </c>
      <c r="E87" s="1486">
        <v>0</v>
      </c>
      <c r="F87" s="1487">
        <v>0</v>
      </c>
      <c r="G87" s="1488">
        <f>+C87+E87+(F87*(C87+E87))</f>
        <v>0</v>
      </c>
      <c r="H87" s="1485" t="s">
        <v>381</v>
      </c>
      <c r="I87" s="1536">
        <v>0</v>
      </c>
      <c r="J87" s="1537">
        <f>+G87-(G87*I87)</f>
        <v>0</v>
      </c>
      <c r="K87" s="1538" t="s">
        <v>381</v>
      </c>
      <c r="L87" s="1486">
        <v>0</v>
      </c>
      <c r="M87" s="1488">
        <f>+J87+L87</f>
        <v>0</v>
      </c>
      <c r="N87" s="1489" t="s">
        <v>381</v>
      </c>
      <c r="O87" s="1490">
        <v>0</v>
      </c>
      <c r="P87" s="1488">
        <f>+M87+O87</f>
        <v>0</v>
      </c>
      <c r="Q87" s="1491" t="s">
        <v>381</v>
      </c>
    </row>
    <row r="88" spans="1:17" ht="12.75">
      <c r="A88" s="773"/>
      <c r="B88" s="774"/>
      <c r="C88" s="1492"/>
      <c r="D88" s="1485"/>
      <c r="E88" s="1493"/>
      <c r="F88" s="1494"/>
      <c r="G88" s="1488"/>
      <c r="H88" s="1485"/>
      <c r="I88" s="1539"/>
      <c r="J88" s="1537"/>
      <c r="K88" s="1538"/>
      <c r="L88" s="1493"/>
      <c r="M88" s="1488"/>
      <c r="N88" s="1489"/>
      <c r="O88" s="1495"/>
      <c r="P88" s="1488"/>
      <c r="Q88" s="1491"/>
    </row>
    <row r="89" spans="1:17" ht="12.75">
      <c r="A89" s="773" t="s">
        <v>395</v>
      </c>
      <c r="B89" s="774"/>
      <c r="C89" s="1484">
        <v>0</v>
      </c>
      <c r="D89" s="1485" t="s">
        <v>381</v>
      </c>
      <c r="E89" s="1486">
        <v>0</v>
      </c>
      <c r="F89" s="1487">
        <v>0</v>
      </c>
      <c r="G89" s="1488">
        <f>+C89+E89+(F89*(C89+E89))</f>
        <v>0</v>
      </c>
      <c r="H89" s="1485" t="s">
        <v>381</v>
      </c>
      <c r="I89" s="1536">
        <v>0</v>
      </c>
      <c r="J89" s="1537">
        <f>+G89-(G89*I89)</f>
        <v>0</v>
      </c>
      <c r="K89" s="1538" t="s">
        <v>381</v>
      </c>
      <c r="L89" s="1486">
        <v>0</v>
      </c>
      <c r="M89" s="1488">
        <f>+J89+L89</f>
        <v>0</v>
      </c>
      <c r="N89" s="1489" t="s">
        <v>381</v>
      </c>
      <c r="O89" s="1490">
        <v>0</v>
      </c>
      <c r="P89" s="1488">
        <f>+M89+O89</f>
        <v>0</v>
      </c>
      <c r="Q89" s="1491" t="s">
        <v>381</v>
      </c>
    </row>
    <row r="90" spans="1:17" ht="12.75">
      <c r="A90" s="773"/>
      <c r="B90" s="774"/>
      <c r="C90" s="1492"/>
      <c r="D90" s="1485"/>
      <c r="E90" s="1493"/>
      <c r="F90" s="1494"/>
      <c r="G90" s="1488"/>
      <c r="H90" s="1485"/>
      <c r="I90" s="1539"/>
      <c r="J90" s="1537"/>
      <c r="K90" s="1538"/>
      <c r="L90" s="1493"/>
      <c r="M90" s="1488"/>
      <c r="N90" s="1489"/>
      <c r="O90" s="1495"/>
      <c r="P90" s="1488"/>
      <c r="Q90" s="1491"/>
    </row>
    <row r="91" spans="1:17" ht="12.75">
      <c r="A91" s="773" t="s">
        <v>396</v>
      </c>
      <c r="B91" s="774"/>
      <c r="C91" s="1484">
        <v>0</v>
      </c>
      <c r="D91" s="1485" t="s">
        <v>381</v>
      </c>
      <c r="E91" s="1486">
        <v>0</v>
      </c>
      <c r="F91" s="1487">
        <v>0</v>
      </c>
      <c r="G91" s="1488">
        <f>+C91+E91+(F91*(C91+E91))</f>
        <v>0</v>
      </c>
      <c r="H91" s="1485" t="s">
        <v>381</v>
      </c>
      <c r="I91" s="1536">
        <v>0</v>
      </c>
      <c r="J91" s="1537">
        <f>+G91-(G91*I91)</f>
        <v>0</v>
      </c>
      <c r="K91" s="1538" t="s">
        <v>381</v>
      </c>
      <c r="L91" s="1486">
        <v>0</v>
      </c>
      <c r="M91" s="1488">
        <f>+J91+L91</f>
        <v>0</v>
      </c>
      <c r="N91" s="1489" t="s">
        <v>381</v>
      </c>
      <c r="O91" s="1490">
        <v>0</v>
      </c>
      <c r="P91" s="1488">
        <f>+M91+O91</f>
        <v>0</v>
      </c>
      <c r="Q91" s="1491" t="s">
        <v>381</v>
      </c>
    </row>
    <row r="92" spans="1:17" ht="12.75">
      <c r="A92" s="773"/>
      <c r="B92" s="774"/>
      <c r="C92" s="1492"/>
      <c r="D92" s="1485"/>
      <c r="E92" s="1493"/>
      <c r="F92" s="1494"/>
      <c r="G92" s="1488"/>
      <c r="H92" s="1485"/>
      <c r="I92" s="1539"/>
      <c r="J92" s="1537"/>
      <c r="K92" s="1538"/>
      <c r="L92" s="1493"/>
      <c r="M92" s="1488"/>
      <c r="N92" s="1489"/>
      <c r="O92" s="1495"/>
      <c r="P92" s="1488"/>
      <c r="Q92" s="1491"/>
    </row>
    <row r="93" spans="1:17" ht="12.75">
      <c r="A93" s="773" t="s">
        <v>397</v>
      </c>
      <c r="B93" s="774"/>
      <c r="C93" s="1484">
        <v>0</v>
      </c>
      <c r="D93" s="1485" t="s">
        <v>381</v>
      </c>
      <c r="E93" s="1486">
        <v>0</v>
      </c>
      <c r="F93" s="1487">
        <v>0</v>
      </c>
      <c r="G93" s="1488">
        <f>+C93+E93+(F93*(C93+E93))</f>
        <v>0</v>
      </c>
      <c r="H93" s="1485" t="s">
        <v>381</v>
      </c>
      <c r="I93" s="1536">
        <v>0</v>
      </c>
      <c r="J93" s="1537">
        <f>+G93-(G93*I93)</f>
        <v>0</v>
      </c>
      <c r="K93" s="1538" t="s">
        <v>381</v>
      </c>
      <c r="L93" s="1486">
        <v>0</v>
      </c>
      <c r="M93" s="1488">
        <f>+J93+L93</f>
        <v>0</v>
      </c>
      <c r="N93" s="1489" t="s">
        <v>381</v>
      </c>
      <c r="O93" s="1490">
        <v>0</v>
      </c>
      <c r="P93" s="1488">
        <f>+M93+O93</f>
        <v>0</v>
      </c>
      <c r="Q93" s="1491" t="s">
        <v>381</v>
      </c>
    </row>
    <row r="94" spans="1:17" ht="12.75">
      <c r="A94" s="773"/>
      <c r="B94" s="774"/>
      <c r="C94" s="1492"/>
      <c r="D94" s="1485"/>
      <c r="E94" s="1493"/>
      <c r="F94" s="1494"/>
      <c r="G94" s="1488"/>
      <c r="H94" s="1485"/>
      <c r="I94" s="1539"/>
      <c r="J94" s="1537"/>
      <c r="K94" s="1538"/>
      <c r="L94" s="1493"/>
      <c r="M94" s="1488"/>
      <c r="N94" s="1489"/>
      <c r="O94" s="1495"/>
      <c r="P94" s="1488"/>
      <c r="Q94" s="1491"/>
    </row>
    <row r="95" spans="1:17" ht="12.75">
      <c r="A95" s="773" t="s">
        <v>398</v>
      </c>
      <c r="B95" s="774"/>
      <c r="C95" s="1484">
        <v>0</v>
      </c>
      <c r="D95" s="1485" t="s">
        <v>381</v>
      </c>
      <c r="E95" s="1486">
        <v>0</v>
      </c>
      <c r="F95" s="1487">
        <v>0</v>
      </c>
      <c r="G95" s="1488">
        <f>+C95+E95+(F95*(C95+E95))</f>
        <v>0</v>
      </c>
      <c r="H95" s="1485" t="s">
        <v>381</v>
      </c>
      <c r="I95" s="1536">
        <v>0</v>
      </c>
      <c r="J95" s="1537">
        <f>+G95-(G95*I95)</f>
        <v>0</v>
      </c>
      <c r="K95" s="1538" t="s">
        <v>381</v>
      </c>
      <c r="L95" s="1486">
        <v>0</v>
      </c>
      <c r="M95" s="1488">
        <f>+J95+L95</f>
        <v>0</v>
      </c>
      <c r="N95" s="1489" t="s">
        <v>381</v>
      </c>
      <c r="O95" s="1490">
        <v>0</v>
      </c>
      <c r="P95" s="1488">
        <f>+M95+O95</f>
        <v>0</v>
      </c>
      <c r="Q95" s="1491" t="s">
        <v>381</v>
      </c>
    </row>
    <row r="96" spans="1:17" ht="12.75">
      <c r="A96" s="773"/>
      <c r="B96" s="774"/>
      <c r="C96" s="1492"/>
      <c r="D96" s="1485"/>
      <c r="E96" s="1493"/>
      <c r="F96" s="1494"/>
      <c r="G96" s="1488"/>
      <c r="H96" s="1485"/>
      <c r="I96" s="1539"/>
      <c r="J96" s="1537"/>
      <c r="K96" s="1538"/>
      <c r="L96" s="1493"/>
      <c r="M96" s="1488"/>
      <c r="N96" s="1489"/>
      <c r="O96" s="1495"/>
      <c r="P96" s="1488"/>
      <c r="Q96" s="1491"/>
    </row>
    <row r="97" spans="1:17" ht="12.75">
      <c r="A97" s="773" t="s">
        <v>399</v>
      </c>
      <c r="B97" s="774"/>
      <c r="C97" s="1484">
        <v>0</v>
      </c>
      <c r="D97" s="1485" t="s">
        <v>381</v>
      </c>
      <c r="E97" s="1486">
        <v>0</v>
      </c>
      <c r="F97" s="1487">
        <v>0</v>
      </c>
      <c r="G97" s="1488">
        <f>+C97+E97+(F97*(C97+E97))</f>
        <v>0</v>
      </c>
      <c r="H97" s="1485" t="s">
        <v>381</v>
      </c>
      <c r="I97" s="1536">
        <v>0</v>
      </c>
      <c r="J97" s="1537">
        <f>+G97-(G97*I97)</f>
        <v>0</v>
      </c>
      <c r="K97" s="1538" t="s">
        <v>381</v>
      </c>
      <c r="L97" s="1486">
        <v>0</v>
      </c>
      <c r="M97" s="1488">
        <f>+J97+L97</f>
        <v>0</v>
      </c>
      <c r="N97" s="1489" t="s">
        <v>381</v>
      </c>
      <c r="O97" s="1490">
        <v>0</v>
      </c>
      <c r="P97" s="1488">
        <f>+M97+O97</f>
        <v>0</v>
      </c>
      <c r="Q97" s="1491" t="s">
        <v>381</v>
      </c>
    </row>
    <row r="98" spans="1:17" ht="12.75">
      <c r="A98" s="773"/>
      <c r="B98" s="774"/>
      <c r="C98" s="826"/>
      <c r="D98" s="800"/>
      <c r="E98" s="827"/>
      <c r="F98" s="828"/>
      <c r="G98" s="803"/>
      <c r="H98" s="800"/>
      <c r="I98" s="1535"/>
      <c r="J98" s="1527"/>
      <c r="K98" s="1528"/>
      <c r="L98" s="827"/>
      <c r="M98" s="803"/>
      <c r="N98" s="805"/>
      <c r="O98" s="829"/>
      <c r="P98" s="803"/>
      <c r="Q98" s="807"/>
    </row>
    <row r="99" spans="1:17" ht="13.5" thickBot="1">
      <c r="A99" s="779" t="s">
        <v>401</v>
      </c>
      <c r="B99" s="780"/>
      <c r="C99" s="830">
        <v>0</v>
      </c>
      <c r="D99" s="831" t="s">
        <v>381</v>
      </c>
      <c r="E99" s="832">
        <v>0</v>
      </c>
      <c r="F99" s="833">
        <v>0</v>
      </c>
      <c r="G99" s="834">
        <f>+C99+E99+(F99*(C99+E99))</f>
        <v>0</v>
      </c>
      <c r="H99" s="831" t="s">
        <v>381</v>
      </c>
      <c r="I99" s="1540">
        <v>0</v>
      </c>
      <c r="J99" s="1541">
        <f>+G99-(G99*I99)</f>
        <v>0</v>
      </c>
      <c r="K99" s="1542" t="s">
        <v>381</v>
      </c>
      <c r="L99" s="832">
        <v>0</v>
      </c>
      <c r="M99" s="834">
        <f>+J99+L99</f>
        <v>0</v>
      </c>
      <c r="N99" s="835" t="s">
        <v>381</v>
      </c>
      <c r="O99" s="836">
        <v>0</v>
      </c>
      <c r="P99" s="834">
        <f>+M99+O99</f>
        <v>0</v>
      </c>
      <c r="Q99" s="837" t="s">
        <v>381</v>
      </c>
    </row>
    <row r="100" spans="1:17" s="788" customFormat="1" ht="13.5" thickBot="1">
      <c r="A100" s="781" t="s">
        <v>386</v>
      </c>
      <c r="B100" s="782"/>
      <c r="C100" s="783">
        <f>C62</f>
        <v>0</v>
      </c>
      <c r="D100" s="784"/>
      <c r="E100" s="785"/>
      <c r="F100" s="785"/>
      <c r="G100" s="786">
        <f>G62</f>
        <v>0</v>
      </c>
      <c r="H100" s="784"/>
      <c r="I100" s="1543"/>
      <c r="J100" s="1544">
        <f>J62</f>
        <v>0</v>
      </c>
      <c r="K100" s="1543"/>
      <c r="L100" s="785"/>
      <c r="M100" s="786">
        <f>M62</f>
        <v>0</v>
      </c>
      <c r="N100" s="784"/>
      <c r="O100" s="785"/>
      <c r="P100" s="786">
        <f>P62</f>
        <v>0</v>
      </c>
      <c r="Q100" s="787"/>
    </row>
    <row r="101" spans="1:17" s="793" customFormat="1" ht="13.5" thickBot="1">
      <c r="A101" s="789" t="s">
        <v>387</v>
      </c>
      <c r="B101" s="790"/>
      <c r="C101" s="791">
        <f>SUM(C64,C66,C76,C60)</f>
        <v>0</v>
      </c>
      <c r="D101" s="792"/>
      <c r="E101" s="792"/>
      <c r="F101" s="792"/>
      <c r="G101" s="792">
        <f>SUM(G64,G66,G76,G60)</f>
        <v>0</v>
      </c>
      <c r="H101" s="792"/>
      <c r="I101" s="1545"/>
      <c r="J101" s="1545">
        <f>SUM(J64,J66,J76,J60)</f>
        <v>0</v>
      </c>
      <c r="K101" s="1545"/>
      <c r="L101" s="792"/>
      <c r="M101" s="792">
        <f>SUM(M64,M66,M76,M60)</f>
        <v>0</v>
      </c>
      <c r="N101" s="792"/>
      <c r="O101" s="792"/>
      <c r="P101" s="792">
        <f>SUM(P64,P66,P76,P60)</f>
        <v>0</v>
      </c>
      <c r="Q101" s="790"/>
    </row>
    <row r="103" ht="13.5" thickBot="1"/>
    <row r="104" spans="3:17" ht="13.5" thickBot="1">
      <c r="C104" s="1705"/>
      <c r="D104" s="1706"/>
      <c r="E104" s="1706"/>
      <c r="F104" s="1706"/>
      <c r="G104" s="1706"/>
      <c r="H104" s="1706"/>
      <c r="I104" s="1706"/>
      <c r="J104" s="1706"/>
      <c r="K104" s="1706"/>
      <c r="L104" s="1706"/>
      <c r="M104" s="1706"/>
      <c r="N104" s="1706"/>
      <c r="O104" s="1706"/>
      <c r="P104" s="1706"/>
      <c r="Q104" s="1707"/>
    </row>
    <row r="105" spans="1:17" ht="72.75" customHeight="1" thickBot="1">
      <c r="A105" s="1708" t="s">
        <v>388</v>
      </c>
      <c r="B105" s="1709"/>
      <c r="C105" s="766" t="s">
        <v>373</v>
      </c>
      <c r="D105" s="767" t="s">
        <v>374</v>
      </c>
      <c r="E105" s="767" t="s">
        <v>495</v>
      </c>
      <c r="F105" s="767" t="s">
        <v>375</v>
      </c>
      <c r="G105" s="768" t="s">
        <v>376</v>
      </c>
      <c r="H105" s="767" t="s">
        <v>374</v>
      </c>
      <c r="I105" s="1522" t="s">
        <v>492</v>
      </c>
      <c r="J105" s="1522" t="s">
        <v>493</v>
      </c>
      <c r="K105" s="1522" t="s">
        <v>374</v>
      </c>
      <c r="L105" s="767" t="s">
        <v>377</v>
      </c>
      <c r="M105" s="767" t="s">
        <v>378</v>
      </c>
      <c r="N105" s="769" t="s">
        <v>374</v>
      </c>
      <c r="O105" s="1381" t="s">
        <v>468</v>
      </c>
      <c r="P105" s="1381" t="s">
        <v>496</v>
      </c>
      <c r="Q105" s="770" t="s">
        <v>374</v>
      </c>
    </row>
    <row r="106" spans="1:17" ht="12.75">
      <c r="A106" s="771" t="s">
        <v>335</v>
      </c>
      <c r="B106" s="772"/>
      <c r="C106" s="794"/>
      <c r="D106" s="795"/>
      <c r="E106" s="796"/>
      <c r="F106" s="795"/>
      <c r="G106" s="797"/>
      <c r="H106" s="795"/>
      <c r="I106" s="1524"/>
      <c r="J106" s="1546"/>
      <c r="K106" s="1525"/>
      <c r="L106" s="796"/>
      <c r="M106" s="797"/>
      <c r="N106" s="796"/>
      <c r="O106" s="795"/>
      <c r="P106" s="797"/>
      <c r="Q106" s="798"/>
    </row>
    <row r="107" spans="1:17" ht="12.75">
      <c r="A107" s="773" t="s">
        <v>337</v>
      </c>
      <c r="B107" s="774"/>
      <c r="C107" s="799">
        <v>0</v>
      </c>
      <c r="D107" s="800" t="s">
        <v>381</v>
      </c>
      <c r="E107" s="801">
        <v>0</v>
      </c>
      <c r="F107" s="802">
        <v>0</v>
      </c>
      <c r="G107" s="803">
        <f>+C107+E107+(F107*(C107+E107))</f>
        <v>0</v>
      </c>
      <c r="H107" s="804" t="s">
        <v>381</v>
      </c>
      <c r="I107" s="1526">
        <v>0</v>
      </c>
      <c r="J107" s="1527">
        <f>+G107-(G107*I107)</f>
        <v>0</v>
      </c>
      <c r="K107" s="1528" t="s">
        <v>381</v>
      </c>
      <c r="L107" s="801">
        <v>0</v>
      </c>
      <c r="M107" s="803">
        <f>+J107+L107</f>
        <v>0</v>
      </c>
      <c r="N107" s="805" t="s">
        <v>381</v>
      </c>
      <c r="O107" s="806">
        <v>0</v>
      </c>
      <c r="P107" s="803">
        <f>+M107+O107</f>
        <v>0</v>
      </c>
      <c r="Q107" s="807" t="s">
        <v>381</v>
      </c>
    </row>
    <row r="108" spans="1:17" ht="12.75">
      <c r="A108" s="775"/>
      <c r="B108" s="774"/>
      <c r="C108" s="808"/>
      <c r="D108" s="809"/>
      <c r="E108" s="810"/>
      <c r="F108" s="809"/>
      <c r="G108" s="811"/>
      <c r="H108" s="809"/>
      <c r="I108" s="1529"/>
      <c r="J108" s="1530"/>
      <c r="K108" s="1531"/>
      <c r="L108" s="810"/>
      <c r="M108" s="811"/>
      <c r="N108" s="810"/>
      <c r="O108" s="809"/>
      <c r="P108" s="811"/>
      <c r="Q108" s="812"/>
    </row>
    <row r="109" spans="1:17" ht="12.75">
      <c r="A109" s="773" t="s">
        <v>379</v>
      </c>
      <c r="B109" s="774"/>
      <c r="C109" s="799">
        <v>0</v>
      </c>
      <c r="D109" s="800" t="s">
        <v>380</v>
      </c>
      <c r="E109" s="801">
        <v>0</v>
      </c>
      <c r="F109" s="802">
        <v>0</v>
      </c>
      <c r="G109" s="803">
        <f>+C109+E109+(F109*(C109+E109))</f>
        <v>0</v>
      </c>
      <c r="H109" s="804" t="s">
        <v>380</v>
      </c>
      <c r="I109" s="1526">
        <v>0</v>
      </c>
      <c r="J109" s="1527">
        <f>+G109-(G109*I109)</f>
        <v>0</v>
      </c>
      <c r="K109" s="1528" t="s">
        <v>380</v>
      </c>
      <c r="L109" s="801">
        <v>0</v>
      </c>
      <c r="M109" s="803">
        <f>+J109+L109</f>
        <v>0</v>
      </c>
      <c r="N109" s="805" t="s">
        <v>380</v>
      </c>
      <c r="O109" s="806">
        <v>0</v>
      </c>
      <c r="P109" s="803">
        <f>+M109+O109</f>
        <v>0</v>
      </c>
      <c r="Q109" s="807" t="s">
        <v>380</v>
      </c>
    </row>
    <row r="110" spans="1:17" ht="12.75">
      <c r="A110" s="773"/>
      <c r="B110" s="774"/>
      <c r="C110" s="813"/>
      <c r="D110" s="814"/>
      <c r="E110" s="815"/>
      <c r="F110" s="816"/>
      <c r="G110" s="815"/>
      <c r="H110" s="817"/>
      <c r="I110" s="1532"/>
      <c r="J110" s="1527"/>
      <c r="K110" s="1533"/>
      <c r="L110" s="818"/>
      <c r="M110" s="815"/>
      <c r="N110" s="815"/>
      <c r="O110" s="819"/>
      <c r="P110" s="815"/>
      <c r="Q110" s="820"/>
    </row>
    <row r="111" spans="1:17" ht="12.75">
      <c r="A111" s="773" t="s">
        <v>347</v>
      </c>
      <c r="B111" s="774"/>
      <c r="C111" s="799">
        <v>0</v>
      </c>
      <c r="D111" s="800" t="s">
        <v>381</v>
      </c>
      <c r="E111" s="801">
        <v>0</v>
      </c>
      <c r="F111" s="802">
        <v>0</v>
      </c>
      <c r="G111" s="803">
        <f>+C111+E111+(F111*(C111+E111))</f>
        <v>0</v>
      </c>
      <c r="H111" s="804" t="s">
        <v>381</v>
      </c>
      <c r="I111" s="1526">
        <v>0</v>
      </c>
      <c r="J111" s="1527">
        <f>+G111-(G111*I111)</f>
        <v>0</v>
      </c>
      <c r="K111" s="1528" t="s">
        <v>381</v>
      </c>
      <c r="L111" s="801">
        <v>0</v>
      </c>
      <c r="M111" s="803">
        <f>+J111+L111</f>
        <v>0</v>
      </c>
      <c r="N111" s="805" t="s">
        <v>381</v>
      </c>
      <c r="O111" s="806">
        <v>0</v>
      </c>
      <c r="P111" s="803">
        <f>+M111+O111</f>
        <v>0</v>
      </c>
      <c r="Q111" s="807" t="s">
        <v>381</v>
      </c>
    </row>
    <row r="112" spans="1:17" ht="12.75">
      <c r="A112" s="773"/>
      <c r="B112" s="774"/>
      <c r="C112" s="821"/>
      <c r="D112" s="800"/>
      <c r="E112" s="805"/>
      <c r="F112" s="816"/>
      <c r="G112" s="822"/>
      <c r="H112" s="800"/>
      <c r="I112" s="1532"/>
      <c r="J112" s="1527"/>
      <c r="K112" s="1528"/>
      <c r="L112" s="818"/>
      <c r="M112" s="822"/>
      <c r="N112" s="805"/>
      <c r="O112" s="819"/>
      <c r="P112" s="822"/>
      <c r="Q112" s="807"/>
    </row>
    <row r="113" spans="1:17" ht="12.75">
      <c r="A113" s="775" t="s">
        <v>349</v>
      </c>
      <c r="B113" s="774"/>
      <c r="C113" s="808">
        <f>SUM(C114,C117,C119,C121)</f>
        <v>0</v>
      </c>
      <c r="D113" s="814"/>
      <c r="E113" s="815"/>
      <c r="F113" s="816"/>
      <c r="G113" s="811">
        <f>SUM(G114,G117,G119,G121)</f>
        <v>0</v>
      </c>
      <c r="H113" s="814"/>
      <c r="I113" s="1532"/>
      <c r="J113" s="1534">
        <f>SUM(J114,J117,J119,J121)</f>
        <v>0</v>
      </c>
      <c r="K113" s="1533"/>
      <c r="L113" s="818"/>
      <c r="M113" s="811">
        <f>SUM(M114,M117,M119,M121)</f>
        <v>0</v>
      </c>
      <c r="N113" s="815"/>
      <c r="O113" s="819"/>
      <c r="P113" s="811">
        <f>SUM(P114,P117,P119,P121)</f>
        <v>0</v>
      </c>
      <c r="Q113" s="820"/>
    </row>
    <row r="114" spans="1:17" ht="12.75">
      <c r="A114" s="773" t="s">
        <v>382</v>
      </c>
      <c r="B114" s="774"/>
      <c r="C114" s="799">
        <v>0</v>
      </c>
      <c r="D114" s="800" t="s">
        <v>381</v>
      </c>
      <c r="E114" s="801">
        <v>0</v>
      </c>
      <c r="F114" s="802">
        <v>0</v>
      </c>
      <c r="G114" s="803">
        <f>+C114+E114+(F114*(C114+E114))</f>
        <v>0</v>
      </c>
      <c r="H114" s="800" t="s">
        <v>381</v>
      </c>
      <c r="I114" s="1526">
        <v>0</v>
      </c>
      <c r="J114" s="1527">
        <f>+G114-(G114*I114)</f>
        <v>0</v>
      </c>
      <c r="K114" s="1528" t="s">
        <v>381</v>
      </c>
      <c r="L114" s="801">
        <v>0</v>
      </c>
      <c r="M114" s="803">
        <f>+J114+L114</f>
        <v>0</v>
      </c>
      <c r="N114" s="805" t="s">
        <v>381</v>
      </c>
      <c r="O114" s="806">
        <v>0</v>
      </c>
      <c r="P114" s="803">
        <f>+M114+O114</f>
        <v>0</v>
      </c>
      <c r="Q114" s="807" t="s">
        <v>381</v>
      </c>
    </row>
    <row r="115" spans="1:17" ht="12.75">
      <c r="A115" s="773" t="s">
        <v>383</v>
      </c>
      <c r="B115" s="774"/>
      <c r="C115" s="821"/>
      <c r="D115" s="814"/>
      <c r="E115" s="815"/>
      <c r="F115" s="816"/>
      <c r="G115" s="815"/>
      <c r="H115" s="814"/>
      <c r="I115" s="1532"/>
      <c r="J115" s="1527"/>
      <c r="K115" s="1533"/>
      <c r="L115" s="818"/>
      <c r="M115" s="815"/>
      <c r="N115" s="815"/>
      <c r="O115" s="819"/>
      <c r="P115" s="815"/>
      <c r="Q115" s="820"/>
    </row>
    <row r="116" spans="1:17" ht="12.75">
      <c r="A116" s="773"/>
      <c r="B116" s="774"/>
      <c r="C116" s="821"/>
      <c r="D116" s="814"/>
      <c r="E116" s="815"/>
      <c r="F116" s="816"/>
      <c r="G116" s="815"/>
      <c r="H116" s="814"/>
      <c r="I116" s="1532"/>
      <c r="J116" s="1527"/>
      <c r="K116" s="1533"/>
      <c r="L116" s="818"/>
      <c r="M116" s="815"/>
      <c r="N116" s="815"/>
      <c r="O116" s="819"/>
      <c r="P116" s="815"/>
      <c r="Q116" s="820"/>
    </row>
    <row r="117" spans="1:17" ht="12.75">
      <c r="A117" s="773" t="s">
        <v>354</v>
      </c>
      <c r="B117" s="774"/>
      <c r="C117" s="799">
        <v>0</v>
      </c>
      <c r="D117" s="800" t="s">
        <v>381</v>
      </c>
      <c r="E117" s="801">
        <v>0</v>
      </c>
      <c r="F117" s="802">
        <v>0</v>
      </c>
      <c r="G117" s="803">
        <f>+C117+E117+(F117*(C117+E117))</f>
        <v>0</v>
      </c>
      <c r="H117" s="800" t="s">
        <v>381</v>
      </c>
      <c r="I117" s="1526">
        <v>0</v>
      </c>
      <c r="J117" s="1527">
        <f>+G117-(G117*I117)</f>
        <v>0</v>
      </c>
      <c r="K117" s="1528" t="s">
        <v>381</v>
      </c>
      <c r="L117" s="801">
        <v>0</v>
      </c>
      <c r="M117" s="803">
        <f>+J117+L117</f>
        <v>0</v>
      </c>
      <c r="N117" s="805" t="s">
        <v>381</v>
      </c>
      <c r="O117" s="806">
        <v>0</v>
      </c>
      <c r="P117" s="803">
        <f>+M117+O117</f>
        <v>0</v>
      </c>
      <c r="Q117" s="807" t="s">
        <v>381</v>
      </c>
    </row>
    <row r="118" spans="1:17" ht="12.75">
      <c r="A118" s="773"/>
      <c r="B118" s="774"/>
      <c r="C118" s="821"/>
      <c r="D118" s="814"/>
      <c r="E118" s="815"/>
      <c r="F118" s="816"/>
      <c r="G118" s="815"/>
      <c r="H118" s="814"/>
      <c r="I118" s="1532"/>
      <c r="J118" s="1527"/>
      <c r="K118" s="1533"/>
      <c r="L118" s="818"/>
      <c r="M118" s="815"/>
      <c r="N118" s="815"/>
      <c r="O118" s="819"/>
      <c r="P118" s="815"/>
      <c r="Q118" s="820"/>
    </row>
    <row r="119" spans="1:17" ht="12.75">
      <c r="A119" s="773" t="s">
        <v>384</v>
      </c>
      <c r="B119" s="774"/>
      <c r="C119" s="799">
        <v>0</v>
      </c>
      <c r="D119" s="800" t="s">
        <v>381</v>
      </c>
      <c r="E119" s="801">
        <v>0</v>
      </c>
      <c r="F119" s="802">
        <v>0</v>
      </c>
      <c r="G119" s="803">
        <f>+C119+E119+(F119*(C119+E119))</f>
        <v>0</v>
      </c>
      <c r="H119" s="800" t="s">
        <v>381</v>
      </c>
      <c r="I119" s="1526">
        <v>0</v>
      </c>
      <c r="J119" s="1527">
        <f>+G119-(G119*I119)</f>
        <v>0</v>
      </c>
      <c r="K119" s="1528" t="s">
        <v>381</v>
      </c>
      <c r="L119" s="801">
        <v>0</v>
      </c>
      <c r="M119" s="803">
        <f>+J119+L119</f>
        <v>0</v>
      </c>
      <c r="N119" s="805" t="s">
        <v>381</v>
      </c>
      <c r="O119" s="806">
        <v>0</v>
      </c>
      <c r="P119" s="803">
        <f>+M119+O119</f>
        <v>0</v>
      </c>
      <c r="Q119" s="807" t="s">
        <v>381</v>
      </c>
    </row>
    <row r="120" spans="1:17" ht="12.75">
      <c r="A120" s="773"/>
      <c r="B120" s="774"/>
      <c r="C120" s="821"/>
      <c r="D120" s="814"/>
      <c r="E120" s="815"/>
      <c r="F120" s="816"/>
      <c r="G120" s="815"/>
      <c r="H120" s="814"/>
      <c r="I120" s="1532"/>
      <c r="J120" s="1527"/>
      <c r="K120" s="1533"/>
      <c r="L120" s="818"/>
      <c r="M120" s="815"/>
      <c r="N120" s="815"/>
      <c r="O120" s="819"/>
      <c r="P120" s="815"/>
      <c r="Q120" s="820"/>
    </row>
    <row r="121" spans="1:17" ht="12.75">
      <c r="A121" s="773" t="s">
        <v>358</v>
      </c>
      <c r="B121" s="774"/>
      <c r="C121" s="799">
        <v>0</v>
      </c>
      <c r="D121" s="800" t="s">
        <v>381</v>
      </c>
      <c r="E121" s="801">
        <v>0</v>
      </c>
      <c r="F121" s="802">
        <v>0</v>
      </c>
      <c r="G121" s="803">
        <f>+C121+E121+(F121*(C121+E121))</f>
        <v>0</v>
      </c>
      <c r="H121" s="800" t="s">
        <v>381</v>
      </c>
      <c r="I121" s="1526">
        <v>0</v>
      </c>
      <c r="J121" s="1527">
        <f>+G121-(G121*I121)</f>
        <v>0</v>
      </c>
      <c r="K121" s="1528" t="s">
        <v>381</v>
      </c>
      <c r="L121" s="801">
        <v>0</v>
      </c>
      <c r="M121" s="803">
        <f>+J121+L121</f>
        <v>0</v>
      </c>
      <c r="N121" s="805" t="s">
        <v>381</v>
      </c>
      <c r="O121" s="806">
        <v>0</v>
      </c>
      <c r="P121" s="803">
        <f>+M121+O121</f>
        <v>0</v>
      </c>
      <c r="Q121" s="807" t="s">
        <v>381</v>
      </c>
    </row>
    <row r="122" spans="1:17" ht="12.75">
      <c r="A122" s="776"/>
      <c r="B122" s="774"/>
      <c r="C122" s="821"/>
      <c r="D122" s="800"/>
      <c r="E122" s="805"/>
      <c r="F122" s="816"/>
      <c r="G122" s="822"/>
      <c r="H122" s="800"/>
      <c r="I122" s="1532"/>
      <c r="J122" s="1527"/>
      <c r="K122" s="1528"/>
      <c r="L122" s="818"/>
      <c r="M122" s="822"/>
      <c r="N122" s="805"/>
      <c r="O122" s="819"/>
      <c r="P122" s="822"/>
      <c r="Q122" s="807"/>
    </row>
    <row r="123" spans="1:17" ht="12.75">
      <c r="A123" s="775" t="s">
        <v>53</v>
      </c>
      <c r="B123" s="774"/>
      <c r="C123" s="808">
        <f>SUM(C124,C126,C128,C146,C132,C134,C136,C138,C140,C142,C144,C130)</f>
        <v>0</v>
      </c>
      <c r="D123" s="814"/>
      <c r="E123" s="815"/>
      <c r="F123" s="816"/>
      <c r="G123" s="811">
        <f>SUM(G124,G126,G128,G146,G132,G134,G136,G138,G140,G142,G144,G130)</f>
        <v>0</v>
      </c>
      <c r="H123" s="814"/>
      <c r="I123" s="1532"/>
      <c r="J123" s="1534">
        <f>SUM(J124,J126,J128,J146,J132,J134,J136,J138,J140,J142,J144,J130)</f>
        <v>0</v>
      </c>
      <c r="K123" s="1533"/>
      <c r="L123" s="818"/>
      <c r="M123" s="811">
        <f>SUM(M124,M126,M128,M146,M132,M134,M136,M138,M140,M142,M144,M130)</f>
        <v>0</v>
      </c>
      <c r="N123" s="815"/>
      <c r="O123" s="819"/>
      <c r="P123" s="811">
        <f>SUM(P124,P126,P128,P146,P132,P134,P136,P138,P140,P142,P144,P130)</f>
        <v>0</v>
      </c>
      <c r="Q123" s="820"/>
    </row>
    <row r="124" spans="1:17" ht="12.75">
      <c r="A124" s="773" t="s">
        <v>385</v>
      </c>
      <c r="B124" s="774"/>
      <c r="C124" s="799">
        <v>0</v>
      </c>
      <c r="D124" s="800" t="s">
        <v>381</v>
      </c>
      <c r="E124" s="801">
        <v>0</v>
      </c>
      <c r="F124" s="802">
        <v>0</v>
      </c>
      <c r="G124" s="803">
        <f>+C124+E124+(F124*(C124+E124))</f>
        <v>0</v>
      </c>
      <c r="H124" s="800" t="s">
        <v>381</v>
      </c>
      <c r="I124" s="1526">
        <v>0</v>
      </c>
      <c r="J124" s="1527">
        <f>+G124-(G124*I124)</f>
        <v>0</v>
      </c>
      <c r="K124" s="1528" t="s">
        <v>381</v>
      </c>
      <c r="L124" s="801">
        <v>0</v>
      </c>
      <c r="M124" s="803">
        <f>+J124+L124</f>
        <v>0</v>
      </c>
      <c r="N124" s="805" t="s">
        <v>381</v>
      </c>
      <c r="O124" s="806">
        <v>0</v>
      </c>
      <c r="P124" s="803">
        <f>+M124+O124</f>
        <v>0</v>
      </c>
      <c r="Q124" s="807" t="s">
        <v>381</v>
      </c>
    </row>
    <row r="125" spans="1:17" ht="12.75">
      <c r="A125" s="776"/>
      <c r="B125" s="774"/>
      <c r="C125" s="821"/>
      <c r="D125" s="800"/>
      <c r="E125" s="805"/>
      <c r="F125" s="816"/>
      <c r="G125" s="822"/>
      <c r="H125" s="800"/>
      <c r="I125" s="1532"/>
      <c r="J125" s="1527"/>
      <c r="K125" s="1528"/>
      <c r="L125" s="818"/>
      <c r="M125" s="822"/>
      <c r="N125" s="805"/>
      <c r="O125" s="819"/>
      <c r="P125" s="822"/>
      <c r="Q125" s="807"/>
    </row>
    <row r="126" spans="1:17" ht="12.75">
      <c r="A126" s="773" t="s">
        <v>363</v>
      </c>
      <c r="B126" s="774"/>
      <c r="C126" s="799">
        <v>0</v>
      </c>
      <c r="D126" s="800" t="s">
        <v>381</v>
      </c>
      <c r="E126" s="801">
        <v>0</v>
      </c>
      <c r="F126" s="802">
        <v>0</v>
      </c>
      <c r="G126" s="803">
        <f>+C126+E126+(F126*(C126+E126))</f>
        <v>0</v>
      </c>
      <c r="H126" s="800" t="s">
        <v>381</v>
      </c>
      <c r="I126" s="1526">
        <v>0</v>
      </c>
      <c r="J126" s="1527">
        <f>+G126-(G126*I126)</f>
        <v>0</v>
      </c>
      <c r="K126" s="1528" t="s">
        <v>381</v>
      </c>
      <c r="L126" s="801">
        <v>0</v>
      </c>
      <c r="M126" s="803">
        <f>+J126+L126</f>
        <v>0</v>
      </c>
      <c r="N126" s="805" t="s">
        <v>381</v>
      </c>
      <c r="O126" s="806">
        <v>0</v>
      </c>
      <c r="P126" s="803">
        <f>+M126+O126</f>
        <v>0</v>
      </c>
      <c r="Q126" s="807" t="s">
        <v>381</v>
      </c>
    </row>
    <row r="127" spans="1:17" ht="12.75">
      <c r="A127" s="773"/>
      <c r="B127" s="774"/>
      <c r="C127" s="821"/>
      <c r="D127" s="800"/>
      <c r="E127" s="805"/>
      <c r="F127" s="816"/>
      <c r="G127" s="822"/>
      <c r="H127" s="800"/>
      <c r="I127" s="1532"/>
      <c r="J127" s="1527"/>
      <c r="K127" s="1528"/>
      <c r="L127" s="818"/>
      <c r="M127" s="822"/>
      <c r="N127" s="805"/>
      <c r="O127" s="819"/>
      <c r="P127" s="822"/>
      <c r="Q127" s="807"/>
    </row>
    <row r="128" spans="1:17" ht="12.75">
      <c r="A128" s="773" t="s">
        <v>367</v>
      </c>
      <c r="B128" s="774"/>
      <c r="C128" s="799">
        <v>0</v>
      </c>
      <c r="D128" s="800" t="s">
        <v>381</v>
      </c>
      <c r="E128" s="801">
        <v>0</v>
      </c>
      <c r="F128" s="802">
        <v>0</v>
      </c>
      <c r="G128" s="803">
        <f>+C128+E128+(F128*(C128+E128))</f>
        <v>0</v>
      </c>
      <c r="H128" s="800" t="s">
        <v>381</v>
      </c>
      <c r="I128" s="1526">
        <v>0</v>
      </c>
      <c r="J128" s="1527">
        <f>+G128-(G128*I128)</f>
        <v>0</v>
      </c>
      <c r="K128" s="1528" t="s">
        <v>381</v>
      </c>
      <c r="L128" s="801">
        <v>0</v>
      </c>
      <c r="M128" s="803">
        <f>+J128+L128</f>
        <v>0</v>
      </c>
      <c r="N128" s="805" t="s">
        <v>381</v>
      </c>
      <c r="O128" s="806">
        <v>0</v>
      </c>
      <c r="P128" s="803">
        <f>+M128+O128</f>
        <v>0</v>
      </c>
      <c r="Q128" s="807" t="s">
        <v>381</v>
      </c>
    </row>
    <row r="129" spans="1:17" ht="12.75">
      <c r="A129" s="777"/>
      <c r="B129" s="778"/>
      <c r="C129" s="823"/>
      <c r="D129" s="824"/>
      <c r="E129" s="818"/>
      <c r="F129" s="816"/>
      <c r="G129" s="818"/>
      <c r="H129" s="824"/>
      <c r="I129" s="1532"/>
      <c r="J129" s="1527"/>
      <c r="K129" s="1533"/>
      <c r="L129" s="818"/>
      <c r="M129" s="818"/>
      <c r="N129" s="818"/>
      <c r="O129" s="819"/>
      <c r="P129" s="818"/>
      <c r="Q129" s="825"/>
    </row>
    <row r="130" spans="1:17" s="1521" customFormat="1" ht="12.75">
      <c r="A130" s="1567" t="s">
        <v>504</v>
      </c>
      <c r="B130" s="1568"/>
      <c r="C130" s="1569">
        <v>0</v>
      </c>
      <c r="D130" s="1528" t="s">
        <v>381</v>
      </c>
      <c r="E130" s="1547">
        <v>0</v>
      </c>
      <c r="F130" s="1570">
        <v>0</v>
      </c>
      <c r="G130" s="1571">
        <f>+C130+E130+(F130*(C130+E130))</f>
        <v>0</v>
      </c>
      <c r="H130" s="1528" t="s">
        <v>381</v>
      </c>
      <c r="I130" s="1526">
        <v>0</v>
      </c>
      <c r="J130" s="1527">
        <f>+G130-(G130*I130)</f>
        <v>0</v>
      </c>
      <c r="K130" s="1528" t="s">
        <v>381</v>
      </c>
      <c r="L130" s="1547">
        <v>0</v>
      </c>
      <c r="M130" s="1571">
        <f>+J130+L130</f>
        <v>0</v>
      </c>
      <c r="N130" s="1549" t="s">
        <v>381</v>
      </c>
      <c r="O130" s="1572">
        <v>0</v>
      </c>
      <c r="P130" s="1571">
        <f>+M130+O130</f>
        <v>0</v>
      </c>
      <c r="Q130" s="1573" t="s">
        <v>381</v>
      </c>
    </row>
    <row r="131" spans="1:17" ht="12.75">
      <c r="A131" s="773"/>
      <c r="B131" s="774"/>
      <c r="C131" s="826"/>
      <c r="D131" s="800"/>
      <c r="E131" s="827"/>
      <c r="F131" s="828"/>
      <c r="G131" s="803"/>
      <c r="H131" s="800"/>
      <c r="I131" s="1535"/>
      <c r="J131" s="1527"/>
      <c r="K131" s="1528"/>
      <c r="L131" s="827"/>
      <c r="M131" s="803"/>
      <c r="N131" s="805"/>
      <c r="O131" s="829"/>
      <c r="P131" s="803"/>
      <c r="Q131" s="807"/>
    </row>
    <row r="132" spans="1:17" ht="12.75">
      <c r="A132" s="773" t="s">
        <v>365</v>
      </c>
      <c r="B132" s="774"/>
      <c r="C132" s="799">
        <v>0</v>
      </c>
      <c r="D132" s="800" t="s">
        <v>381</v>
      </c>
      <c r="E132" s="801">
        <v>0</v>
      </c>
      <c r="F132" s="802">
        <v>0</v>
      </c>
      <c r="G132" s="803">
        <f>+C132+E132+(F132*(C132+E132))</f>
        <v>0</v>
      </c>
      <c r="H132" s="800" t="s">
        <v>381</v>
      </c>
      <c r="I132" s="1526">
        <v>0</v>
      </c>
      <c r="J132" s="1527">
        <f>+G132-(G132*I132)</f>
        <v>0</v>
      </c>
      <c r="K132" s="1528" t="s">
        <v>381</v>
      </c>
      <c r="L132" s="801">
        <v>0</v>
      </c>
      <c r="M132" s="803">
        <f>+J132+L132</f>
        <v>0</v>
      </c>
      <c r="N132" s="805" t="s">
        <v>381</v>
      </c>
      <c r="O132" s="806">
        <v>0</v>
      </c>
      <c r="P132" s="803">
        <f>+M132+O132</f>
        <v>0</v>
      </c>
      <c r="Q132" s="807" t="s">
        <v>381</v>
      </c>
    </row>
    <row r="133" spans="1:17" ht="12.75">
      <c r="A133" s="773"/>
      <c r="B133" s="774"/>
      <c r="C133" s="826"/>
      <c r="D133" s="800"/>
      <c r="E133" s="827"/>
      <c r="F133" s="828"/>
      <c r="G133" s="803"/>
      <c r="H133" s="800"/>
      <c r="I133" s="1535"/>
      <c r="J133" s="1527"/>
      <c r="K133" s="1528"/>
      <c r="L133" s="827"/>
      <c r="M133" s="803"/>
      <c r="N133" s="805"/>
      <c r="O133" s="829"/>
      <c r="P133" s="803"/>
      <c r="Q133" s="807"/>
    </row>
    <row r="134" spans="1:17" ht="12.75">
      <c r="A134" s="773" t="s">
        <v>400</v>
      </c>
      <c r="B134" s="774"/>
      <c r="C134" s="1484">
        <v>0</v>
      </c>
      <c r="D134" s="1485" t="s">
        <v>381</v>
      </c>
      <c r="E134" s="1486">
        <v>0</v>
      </c>
      <c r="F134" s="1487">
        <v>0</v>
      </c>
      <c r="G134" s="1488">
        <f>+C134+E134+(F134*(C134+E134))</f>
        <v>0</v>
      </c>
      <c r="H134" s="1485" t="s">
        <v>381</v>
      </c>
      <c r="I134" s="1536">
        <v>0</v>
      </c>
      <c r="J134" s="1537">
        <f>+G134-(G134*I134)</f>
        <v>0</v>
      </c>
      <c r="K134" s="1538" t="s">
        <v>381</v>
      </c>
      <c r="L134" s="1486">
        <v>0</v>
      </c>
      <c r="M134" s="1488">
        <f>+J134+L134</f>
        <v>0</v>
      </c>
      <c r="N134" s="1489" t="s">
        <v>381</v>
      </c>
      <c r="O134" s="1490">
        <v>0</v>
      </c>
      <c r="P134" s="1488">
        <f>+M134+O134</f>
        <v>0</v>
      </c>
      <c r="Q134" s="1491" t="s">
        <v>381</v>
      </c>
    </row>
    <row r="135" spans="1:17" ht="12.75">
      <c r="A135" s="773"/>
      <c r="B135" s="774"/>
      <c r="C135" s="1492"/>
      <c r="D135" s="1485"/>
      <c r="E135" s="1493"/>
      <c r="F135" s="1494"/>
      <c r="G135" s="1488"/>
      <c r="H135" s="1485"/>
      <c r="I135" s="1539"/>
      <c r="J135" s="1537"/>
      <c r="K135" s="1538"/>
      <c r="L135" s="1493"/>
      <c r="M135" s="1488"/>
      <c r="N135" s="1489"/>
      <c r="O135" s="1495"/>
      <c r="P135" s="1488"/>
      <c r="Q135" s="1491"/>
    </row>
    <row r="136" spans="1:17" ht="12.75">
      <c r="A136" s="773" t="s">
        <v>395</v>
      </c>
      <c r="B136" s="774"/>
      <c r="C136" s="1484">
        <v>0</v>
      </c>
      <c r="D136" s="1485" t="s">
        <v>381</v>
      </c>
      <c r="E136" s="1486">
        <v>0</v>
      </c>
      <c r="F136" s="1487">
        <v>0</v>
      </c>
      <c r="G136" s="1488">
        <f>+C136+E136+(F136*(C136+E136))</f>
        <v>0</v>
      </c>
      <c r="H136" s="1485" t="s">
        <v>381</v>
      </c>
      <c r="I136" s="1536">
        <v>0</v>
      </c>
      <c r="J136" s="1537">
        <f>+G136-(G136*I136)</f>
        <v>0</v>
      </c>
      <c r="K136" s="1538" t="s">
        <v>381</v>
      </c>
      <c r="L136" s="1486">
        <v>0</v>
      </c>
      <c r="M136" s="1488">
        <f>+J136+L136</f>
        <v>0</v>
      </c>
      <c r="N136" s="1489" t="s">
        <v>381</v>
      </c>
      <c r="O136" s="1490">
        <v>0</v>
      </c>
      <c r="P136" s="1488">
        <f>+M136+O136</f>
        <v>0</v>
      </c>
      <c r="Q136" s="1491" t="s">
        <v>381</v>
      </c>
    </row>
    <row r="137" spans="1:17" ht="12.75">
      <c r="A137" s="773"/>
      <c r="B137" s="774"/>
      <c r="C137" s="1492"/>
      <c r="D137" s="1485"/>
      <c r="E137" s="1493"/>
      <c r="F137" s="1494"/>
      <c r="G137" s="1488"/>
      <c r="H137" s="1485"/>
      <c r="I137" s="1539"/>
      <c r="J137" s="1537"/>
      <c r="K137" s="1538"/>
      <c r="L137" s="1493"/>
      <c r="M137" s="1488"/>
      <c r="N137" s="1489"/>
      <c r="O137" s="1495"/>
      <c r="P137" s="1488"/>
      <c r="Q137" s="1491"/>
    </row>
    <row r="138" spans="1:17" ht="12.75">
      <c r="A138" s="773" t="s">
        <v>396</v>
      </c>
      <c r="B138" s="774"/>
      <c r="C138" s="1484">
        <v>0</v>
      </c>
      <c r="D138" s="1485" t="s">
        <v>381</v>
      </c>
      <c r="E138" s="1486">
        <v>0</v>
      </c>
      <c r="F138" s="1487">
        <v>0</v>
      </c>
      <c r="G138" s="1488">
        <f>+C138+E138+(F138*(C138+E138))</f>
        <v>0</v>
      </c>
      <c r="H138" s="1485" t="s">
        <v>381</v>
      </c>
      <c r="I138" s="1536">
        <v>0</v>
      </c>
      <c r="J138" s="1537">
        <f>+G138-(G138*I138)</f>
        <v>0</v>
      </c>
      <c r="K138" s="1538" t="s">
        <v>381</v>
      </c>
      <c r="L138" s="1486">
        <v>0</v>
      </c>
      <c r="M138" s="1488">
        <f>+J138+L138</f>
        <v>0</v>
      </c>
      <c r="N138" s="1489" t="s">
        <v>381</v>
      </c>
      <c r="O138" s="1490">
        <v>0</v>
      </c>
      <c r="P138" s="1488">
        <f>+M138+O138</f>
        <v>0</v>
      </c>
      <c r="Q138" s="1491" t="s">
        <v>381</v>
      </c>
    </row>
    <row r="139" spans="1:17" ht="12.75">
      <c r="A139" s="773"/>
      <c r="B139" s="774"/>
      <c r="C139" s="1492"/>
      <c r="D139" s="1485"/>
      <c r="E139" s="1493"/>
      <c r="F139" s="1494"/>
      <c r="G139" s="1488"/>
      <c r="H139" s="1485"/>
      <c r="I139" s="1539"/>
      <c r="J139" s="1537"/>
      <c r="K139" s="1538"/>
      <c r="L139" s="1493"/>
      <c r="M139" s="1488"/>
      <c r="N139" s="1489"/>
      <c r="O139" s="1495"/>
      <c r="P139" s="1488"/>
      <c r="Q139" s="1491"/>
    </row>
    <row r="140" spans="1:17" ht="12.75">
      <c r="A140" s="773" t="s">
        <v>397</v>
      </c>
      <c r="B140" s="774"/>
      <c r="C140" s="1484">
        <v>0</v>
      </c>
      <c r="D140" s="1485" t="s">
        <v>381</v>
      </c>
      <c r="E140" s="1486">
        <v>0</v>
      </c>
      <c r="F140" s="1487">
        <v>0</v>
      </c>
      <c r="G140" s="1488">
        <f>+C140+E140+(F140*(C140+E140))</f>
        <v>0</v>
      </c>
      <c r="H140" s="1485" t="s">
        <v>381</v>
      </c>
      <c r="I140" s="1536">
        <v>0</v>
      </c>
      <c r="J140" s="1537">
        <f>+G140-(G140*I140)</f>
        <v>0</v>
      </c>
      <c r="K140" s="1538" t="s">
        <v>381</v>
      </c>
      <c r="L140" s="1486">
        <v>0</v>
      </c>
      <c r="M140" s="1488">
        <f>+J140+L140</f>
        <v>0</v>
      </c>
      <c r="N140" s="1489" t="s">
        <v>381</v>
      </c>
      <c r="O140" s="1490">
        <v>0</v>
      </c>
      <c r="P140" s="1488">
        <f>+M140+O140</f>
        <v>0</v>
      </c>
      <c r="Q140" s="1491" t="s">
        <v>381</v>
      </c>
    </row>
    <row r="141" spans="1:17" ht="12.75">
      <c r="A141" s="773"/>
      <c r="B141" s="774"/>
      <c r="C141" s="1492"/>
      <c r="D141" s="1485"/>
      <c r="E141" s="1493"/>
      <c r="F141" s="1494"/>
      <c r="G141" s="1488"/>
      <c r="H141" s="1485"/>
      <c r="I141" s="1539"/>
      <c r="J141" s="1537"/>
      <c r="K141" s="1538"/>
      <c r="L141" s="1493"/>
      <c r="M141" s="1488"/>
      <c r="N141" s="1489"/>
      <c r="O141" s="1495"/>
      <c r="P141" s="1488"/>
      <c r="Q141" s="1491"/>
    </row>
    <row r="142" spans="1:17" ht="12.75">
      <c r="A142" s="773" t="s">
        <v>398</v>
      </c>
      <c r="B142" s="774"/>
      <c r="C142" s="1484">
        <v>0</v>
      </c>
      <c r="D142" s="1485" t="s">
        <v>381</v>
      </c>
      <c r="E142" s="1486">
        <v>0</v>
      </c>
      <c r="F142" s="1487">
        <v>0</v>
      </c>
      <c r="G142" s="1488">
        <f>+C142+E142+(F142*(C142+E142))</f>
        <v>0</v>
      </c>
      <c r="H142" s="1485" t="s">
        <v>381</v>
      </c>
      <c r="I142" s="1536">
        <v>0</v>
      </c>
      <c r="J142" s="1537">
        <f>+G142-(G142*I142)</f>
        <v>0</v>
      </c>
      <c r="K142" s="1538" t="s">
        <v>381</v>
      </c>
      <c r="L142" s="1486">
        <v>0</v>
      </c>
      <c r="M142" s="1488">
        <f>+J142+L142</f>
        <v>0</v>
      </c>
      <c r="N142" s="1489" t="s">
        <v>381</v>
      </c>
      <c r="O142" s="1490">
        <v>0</v>
      </c>
      <c r="P142" s="1488">
        <f>+M142+O142</f>
        <v>0</v>
      </c>
      <c r="Q142" s="1491" t="s">
        <v>381</v>
      </c>
    </row>
    <row r="143" spans="1:17" ht="12.75">
      <c r="A143" s="773"/>
      <c r="B143" s="774"/>
      <c r="C143" s="1492"/>
      <c r="D143" s="1485"/>
      <c r="E143" s="1493"/>
      <c r="F143" s="1494"/>
      <c r="G143" s="1488"/>
      <c r="H143" s="1485"/>
      <c r="I143" s="1539"/>
      <c r="J143" s="1537"/>
      <c r="K143" s="1538"/>
      <c r="L143" s="1493"/>
      <c r="M143" s="1488"/>
      <c r="N143" s="1489"/>
      <c r="O143" s="1495"/>
      <c r="P143" s="1488"/>
      <c r="Q143" s="1491"/>
    </row>
    <row r="144" spans="1:17" ht="12.75">
      <c r="A144" s="773" t="s">
        <v>399</v>
      </c>
      <c r="B144" s="774"/>
      <c r="C144" s="1484">
        <v>0</v>
      </c>
      <c r="D144" s="1485" t="s">
        <v>381</v>
      </c>
      <c r="E144" s="1486">
        <v>0</v>
      </c>
      <c r="F144" s="1487">
        <v>0</v>
      </c>
      <c r="G144" s="1488">
        <f>+C144+E144+(F144*(C144+E144))</f>
        <v>0</v>
      </c>
      <c r="H144" s="1485" t="s">
        <v>381</v>
      </c>
      <c r="I144" s="1536">
        <v>0</v>
      </c>
      <c r="J144" s="1537">
        <f>+G144-(G144*I144)</f>
        <v>0</v>
      </c>
      <c r="K144" s="1538" t="s">
        <v>381</v>
      </c>
      <c r="L144" s="1486">
        <v>0</v>
      </c>
      <c r="M144" s="1488">
        <f>+J144+L144</f>
        <v>0</v>
      </c>
      <c r="N144" s="1489" t="s">
        <v>381</v>
      </c>
      <c r="O144" s="1490">
        <v>0</v>
      </c>
      <c r="P144" s="1488">
        <f>+M144+O144</f>
        <v>0</v>
      </c>
      <c r="Q144" s="1491" t="s">
        <v>381</v>
      </c>
    </row>
    <row r="145" spans="1:17" ht="12.75">
      <c r="A145" s="773"/>
      <c r="B145" s="774"/>
      <c r="C145" s="826"/>
      <c r="D145" s="800"/>
      <c r="E145" s="827"/>
      <c r="F145" s="828"/>
      <c r="G145" s="803"/>
      <c r="H145" s="800"/>
      <c r="I145" s="1535"/>
      <c r="J145" s="1527"/>
      <c r="K145" s="1528"/>
      <c r="L145" s="827"/>
      <c r="M145" s="803"/>
      <c r="N145" s="805"/>
      <c r="O145" s="829"/>
      <c r="P145" s="803"/>
      <c r="Q145" s="807"/>
    </row>
    <row r="146" spans="1:17" ht="13.5" thickBot="1">
      <c r="A146" s="779" t="s">
        <v>401</v>
      </c>
      <c r="B146" s="780"/>
      <c r="C146" s="830">
        <v>0</v>
      </c>
      <c r="D146" s="831" t="s">
        <v>381</v>
      </c>
      <c r="E146" s="832">
        <v>0</v>
      </c>
      <c r="F146" s="833">
        <v>0</v>
      </c>
      <c r="G146" s="834">
        <f>+C146+E146+(F146*(C146+E146))</f>
        <v>0</v>
      </c>
      <c r="H146" s="831" t="s">
        <v>381</v>
      </c>
      <c r="I146" s="1540">
        <v>0</v>
      </c>
      <c r="J146" s="1541">
        <f>+G146-(G146*I146)</f>
        <v>0</v>
      </c>
      <c r="K146" s="1542" t="s">
        <v>381</v>
      </c>
      <c r="L146" s="832">
        <v>0</v>
      </c>
      <c r="M146" s="834">
        <f>+J146+L146</f>
        <v>0</v>
      </c>
      <c r="N146" s="835" t="s">
        <v>381</v>
      </c>
      <c r="O146" s="836">
        <v>0</v>
      </c>
      <c r="P146" s="834">
        <f>+M146+O146</f>
        <v>0</v>
      </c>
      <c r="Q146" s="837" t="s">
        <v>381</v>
      </c>
    </row>
    <row r="147" spans="1:17" s="788" customFormat="1" ht="13.5" thickBot="1">
      <c r="A147" s="781" t="s">
        <v>386</v>
      </c>
      <c r="B147" s="782"/>
      <c r="C147" s="783">
        <f>C109</f>
        <v>0</v>
      </c>
      <c r="D147" s="784"/>
      <c r="E147" s="785"/>
      <c r="F147" s="785"/>
      <c r="G147" s="786">
        <f>G109</f>
        <v>0</v>
      </c>
      <c r="H147" s="784"/>
      <c r="I147" s="1543"/>
      <c r="J147" s="1544">
        <f>J109</f>
        <v>0</v>
      </c>
      <c r="K147" s="1543"/>
      <c r="L147" s="785"/>
      <c r="M147" s="786">
        <f>M109</f>
        <v>0</v>
      </c>
      <c r="N147" s="784"/>
      <c r="O147" s="785"/>
      <c r="P147" s="786">
        <f>P109</f>
        <v>0</v>
      </c>
      <c r="Q147" s="787"/>
    </row>
    <row r="148" spans="1:17" s="793" customFormat="1" ht="13.5" thickBot="1">
      <c r="A148" s="789" t="s">
        <v>387</v>
      </c>
      <c r="B148" s="790"/>
      <c r="C148" s="791">
        <f>SUM(C111,C113,C123,C107)</f>
        <v>0</v>
      </c>
      <c r="D148" s="792"/>
      <c r="E148" s="792"/>
      <c r="F148" s="792"/>
      <c r="G148" s="792">
        <f>SUM(G111,G113,G123,G107)</f>
        <v>0</v>
      </c>
      <c r="H148" s="792"/>
      <c r="I148" s="1545"/>
      <c r="J148" s="1545">
        <f>SUM(J111,J113,J123,J107)</f>
        <v>0</v>
      </c>
      <c r="K148" s="1545"/>
      <c r="L148" s="792"/>
      <c r="M148" s="792">
        <f>SUM(M111,M113,M123,M107)</f>
        <v>0</v>
      </c>
      <c r="N148" s="792"/>
      <c r="O148" s="792"/>
      <c r="P148" s="792">
        <f>SUM(P111,P113,P123,P107)</f>
        <v>0</v>
      </c>
      <c r="Q148" s="790"/>
    </row>
    <row r="150" ht="13.5" thickBot="1"/>
    <row r="151" spans="3:17" ht="13.5" thickBot="1">
      <c r="C151" s="1705"/>
      <c r="D151" s="1706"/>
      <c r="E151" s="1706"/>
      <c r="F151" s="1706"/>
      <c r="G151" s="1706"/>
      <c r="H151" s="1706"/>
      <c r="I151" s="1706"/>
      <c r="J151" s="1706"/>
      <c r="K151" s="1706"/>
      <c r="L151" s="1706"/>
      <c r="M151" s="1706"/>
      <c r="N151" s="1706"/>
      <c r="O151" s="1706"/>
      <c r="P151" s="1706"/>
      <c r="Q151" s="1707"/>
    </row>
    <row r="152" spans="1:17" ht="72.75" customHeight="1" thickBot="1">
      <c r="A152" s="1708" t="s">
        <v>402</v>
      </c>
      <c r="B152" s="1709"/>
      <c r="C152" s="766" t="s">
        <v>373</v>
      </c>
      <c r="D152" s="767" t="s">
        <v>374</v>
      </c>
      <c r="E152" s="767" t="s">
        <v>495</v>
      </c>
      <c r="F152" s="767" t="s">
        <v>375</v>
      </c>
      <c r="G152" s="768" t="s">
        <v>376</v>
      </c>
      <c r="H152" s="767" t="s">
        <v>374</v>
      </c>
      <c r="I152" s="1522" t="s">
        <v>492</v>
      </c>
      <c r="J152" s="1522" t="s">
        <v>493</v>
      </c>
      <c r="K152" s="1522" t="s">
        <v>374</v>
      </c>
      <c r="L152" s="767" t="s">
        <v>377</v>
      </c>
      <c r="M152" s="767" t="s">
        <v>378</v>
      </c>
      <c r="N152" s="769" t="s">
        <v>374</v>
      </c>
      <c r="O152" s="1381" t="s">
        <v>468</v>
      </c>
      <c r="P152" s="1381" t="s">
        <v>496</v>
      </c>
      <c r="Q152" s="770" t="s">
        <v>374</v>
      </c>
    </row>
    <row r="153" spans="1:17" ht="12.75">
      <c r="A153" s="771" t="s">
        <v>335</v>
      </c>
      <c r="B153" s="772"/>
      <c r="C153" s="794"/>
      <c r="D153" s="795"/>
      <c r="E153" s="796"/>
      <c r="F153" s="795"/>
      <c r="G153" s="797"/>
      <c r="H153" s="795"/>
      <c r="I153" s="1524"/>
      <c r="J153" s="1546"/>
      <c r="K153" s="1525"/>
      <c r="L153" s="796"/>
      <c r="M153" s="797"/>
      <c r="N153" s="796"/>
      <c r="O153" s="795"/>
      <c r="P153" s="797"/>
      <c r="Q153" s="798"/>
    </row>
    <row r="154" spans="1:17" ht="12.75">
      <c r="A154" s="773" t="s">
        <v>337</v>
      </c>
      <c r="B154" s="774"/>
      <c r="C154" s="799">
        <v>0</v>
      </c>
      <c r="D154" s="800" t="s">
        <v>381</v>
      </c>
      <c r="E154" s="801">
        <v>0</v>
      </c>
      <c r="F154" s="802">
        <v>0</v>
      </c>
      <c r="G154" s="803">
        <f>+C154+E154+(F154*(C154+E154))</f>
        <v>0</v>
      </c>
      <c r="H154" s="804" t="s">
        <v>381</v>
      </c>
      <c r="I154" s="1547">
        <v>0</v>
      </c>
      <c r="J154" s="1527">
        <f>+G154-(G154*I154)</f>
        <v>0</v>
      </c>
      <c r="K154" s="1528" t="s">
        <v>381</v>
      </c>
      <c r="L154" s="801">
        <v>0</v>
      </c>
      <c r="M154" s="803">
        <f>+J154+L154</f>
        <v>0</v>
      </c>
      <c r="N154" s="805" t="s">
        <v>381</v>
      </c>
      <c r="O154" s="806">
        <v>0</v>
      </c>
      <c r="P154" s="803">
        <f>+M154+O154</f>
        <v>0</v>
      </c>
      <c r="Q154" s="807" t="s">
        <v>381</v>
      </c>
    </row>
    <row r="155" spans="1:17" ht="12.75">
      <c r="A155" s="775"/>
      <c r="B155" s="774"/>
      <c r="C155" s="808"/>
      <c r="D155" s="809"/>
      <c r="E155" s="810"/>
      <c r="F155" s="809"/>
      <c r="G155" s="811"/>
      <c r="H155" s="809"/>
      <c r="I155" s="1529"/>
      <c r="J155" s="1530"/>
      <c r="K155" s="1531"/>
      <c r="L155" s="810"/>
      <c r="M155" s="811"/>
      <c r="N155" s="810"/>
      <c r="O155" s="809"/>
      <c r="P155" s="811"/>
      <c r="Q155" s="812"/>
    </row>
    <row r="156" spans="1:17" ht="12.75">
      <c r="A156" s="773" t="s">
        <v>379</v>
      </c>
      <c r="B156" s="774"/>
      <c r="C156" s="799">
        <v>0</v>
      </c>
      <c r="D156" s="800" t="s">
        <v>380</v>
      </c>
      <c r="E156" s="801">
        <v>0</v>
      </c>
      <c r="F156" s="802">
        <v>0</v>
      </c>
      <c r="G156" s="803">
        <f>+C156+E156+(F156*(C156+E156))</f>
        <v>0</v>
      </c>
      <c r="H156" s="804" t="s">
        <v>380</v>
      </c>
      <c r="I156" s="1547">
        <v>0</v>
      </c>
      <c r="J156" s="1527">
        <f>+G156-(G156*I156)</f>
        <v>0</v>
      </c>
      <c r="K156" s="1528" t="s">
        <v>380</v>
      </c>
      <c r="L156" s="801">
        <v>0</v>
      </c>
      <c r="M156" s="803">
        <f>+J156+L156</f>
        <v>0</v>
      </c>
      <c r="N156" s="805" t="s">
        <v>380</v>
      </c>
      <c r="O156" s="806">
        <v>0</v>
      </c>
      <c r="P156" s="803">
        <f>+M156+O156</f>
        <v>0</v>
      </c>
      <c r="Q156" s="807" t="s">
        <v>380</v>
      </c>
    </row>
    <row r="157" spans="1:17" ht="12.75">
      <c r="A157" s="773"/>
      <c r="B157" s="774"/>
      <c r="C157" s="813"/>
      <c r="D157" s="814"/>
      <c r="E157" s="815"/>
      <c r="F157" s="816"/>
      <c r="G157" s="815"/>
      <c r="H157" s="817"/>
      <c r="I157" s="1548"/>
      <c r="J157" s="1527"/>
      <c r="K157" s="1533"/>
      <c r="L157" s="818"/>
      <c r="M157" s="815"/>
      <c r="N157" s="815"/>
      <c r="O157" s="819"/>
      <c r="P157" s="815"/>
      <c r="Q157" s="820"/>
    </row>
    <row r="158" spans="1:17" ht="12.75">
      <c r="A158" s="773" t="s">
        <v>347</v>
      </c>
      <c r="B158" s="774"/>
      <c r="C158" s="799">
        <v>0</v>
      </c>
      <c r="D158" s="800" t="s">
        <v>381</v>
      </c>
      <c r="E158" s="801">
        <v>0</v>
      </c>
      <c r="F158" s="802">
        <v>0</v>
      </c>
      <c r="G158" s="803">
        <f>+C158+E158+(F158*(C158+E158))</f>
        <v>0</v>
      </c>
      <c r="H158" s="804" t="s">
        <v>381</v>
      </c>
      <c r="I158" s="1547">
        <v>0</v>
      </c>
      <c r="J158" s="1527">
        <f>+G158-(G158*I158)</f>
        <v>0</v>
      </c>
      <c r="K158" s="1528" t="s">
        <v>381</v>
      </c>
      <c r="L158" s="801">
        <v>0</v>
      </c>
      <c r="M158" s="803">
        <f>+J158+L158</f>
        <v>0</v>
      </c>
      <c r="N158" s="805" t="s">
        <v>381</v>
      </c>
      <c r="O158" s="806">
        <v>0</v>
      </c>
      <c r="P158" s="803">
        <f>+M158+O158</f>
        <v>0</v>
      </c>
      <c r="Q158" s="807" t="s">
        <v>381</v>
      </c>
    </row>
    <row r="159" spans="1:17" ht="12.75">
      <c r="A159" s="773"/>
      <c r="B159" s="774"/>
      <c r="C159" s="821"/>
      <c r="D159" s="800"/>
      <c r="E159" s="805"/>
      <c r="F159" s="816"/>
      <c r="G159" s="822"/>
      <c r="H159" s="800"/>
      <c r="I159" s="1549"/>
      <c r="J159" s="1527"/>
      <c r="K159" s="1528"/>
      <c r="L159" s="818"/>
      <c r="M159" s="822"/>
      <c r="N159" s="805"/>
      <c r="O159" s="819"/>
      <c r="P159" s="822"/>
      <c r="Q159" s="807"/>
    </row>
    <row r="160" spans="1:17" ht="12.75">
      <c r="A160" s="775" t="s">
        <v>349</v>
      </c>
      <c r="B160" s="774"/>
      <c r="C160" s="808">
        <f>SUM(C161,C164,C166,C168)</f>
        <v>0</v>
      </c>
      <c r="D160" s="814"/>
      <c r="E160" s="815"/>
      <c r="F160" s="816"/>
      <c r="G160" s="811">
        <f>SUM(G161,G164,G166,G168)</f>
        <v>0</v>
      </c>
      <c r="H160" s="814"/>
      <c r="I160" s="1548"/>
      <c r="J160" s="1534">
        <f>SUM(J161,J164,J166,J168)</f>
        <v>0</v>
      </c>
      <c r="K160" s="1533"/>
      <c r="L160" s="818"/>
      <c r="M160" s="811">
        <f>SUM(M161,M164,M166,M168)</f>
        <v>0</v>
      </c>
      <c r="N160" s="815"/>
      <c r="O160" s="819"/>
      <c r="P160" s="811">
        <f>SUM(P161,P164,P166,P168)</f>
        <v>0</v>
      </c>
      <c r="Q160" s="820"/>
    </row>
    <row r="161" spans="1:17" ht="12.75">
      <c r="A161" s="773" t="s">
        <v>382</v>
      </c>
      <c r="B161" s="774"/>
      <c r="C161" s="799">
        <v>0</v>
      </c>
      <c r="D161" s="800" t="s">
        <v>381</v>
      </c>
      <c r="E161" s="801">
        <v>0</v>
      </c>
      <c r="F161" s="802">
        <v>0</v>
      </c>
      <c r="G161" s="803">
        <f>+C161+E161+(F161*(C161+E161))</f>
        <v>0</v>
      </c>
      <c r="H161" s="800" t="s">
        <v>381</v>
      </c>
      <c r="I161" s="1547">
        <v>0</v>
      </c>
      <c r="J161" s="1527">
        <f>+G161-(G161*I161)</f>
        <v>0</v>
      </c>
      <c r="K161" s="1528" t="s">
        <v>381</v>
      </c>
      <c r="L161" s="801">
        <v>0</v>
      </c>
      <c r="M161" s="803">
        <f>+J161+L161</f>
        <v>0</v>
      </c>
      <c r="N161" s="805" t="s">
        <v>381</v>
      </c>
      <c r="O161" s="806">
        <v>0</v>
      </c>
      <c r="P161" s="803">
        <f>+M161+O161</f>
        <v>0</v>
      </c>
      <c r="Q161" s="807" t="s">
        <v>381</v>
      </c>
    </row>
    <row r="162" spans="1:17" ht="12.75">
      <c r="A162" s="773" t="s">
        <v>383</v>
      </c>
      <c r="B162" s="774"/>
      <c r="C162" s="821"/>
      <c r="D162" s="814"/>
      <c r="E162" s="815"/>
      <c r="F162" s="816"/>
      <c r="G162" s="815"/>
      <c r="H162" s="814"/>
      <c r="I162" s="1548"/>
      <c r="J162" s="1527"/>
      <c r="K162" s="1533"/>
      <c r="L162" s="818"/>
      <c r="M162" s="815"/>
      <c r="N162" s="815"/>
      <c r="O162" s="819"/>
      <c r="P162" s="815"/>
      <c r="Q162" s="820"/>
    </row>
    <row r="163" spans="1:17" ht="12.75">
      <c r="A163" s="773"/>
      <c r="B163" s="774"/>
      <c r="C163" s="821"/>
      <c r="D163" s="814"/>
      <c r="E163" s="815"/>
      <c r="F163" s="816"/>
      <c r="G163" s="815"/>
      <c r="H163" s="814"/>
      <c r="I163" s="1548"/>
      <c r="J163" s="1527"/>
      <c r="K163" s="1533"/>
      <c r="L163" s="818"/>
      <c r="M163" s="815"/>
      <c r="N163" s="815"/>
      <c r="O163" s="819"/>
      <c r="P163" s="815"/>
      <c r="Q163" s="820"/>
    </row>
    <row r="164" spans="1:17" ht="12.75">
      <c r="A164" s="773" t="s">
        <v>354</v>
      </c>
      <c r="B164" s="774"/>
      <c r="C164" s="799">
        <v>0</v>
      </c>
      <c r="D164" s="800" t="s">
        <v>381</v>
      </c>
      <c r="E164" s="801">
        <v>0</v>
      </c>
      <c r="F164" s="802">
        <v>0</v>
      </c>
      <c r="G164" s="803">
        <f>+C164+E164+(F164*(C164+E164))</f>
        <v>0</v>
      </c>
      <c r="H164" s="800" t="s">
        <v>381</v>
      </c>
      <c r="I164" s="1547">
        <v>0</v>
      </c>
      <c r="J164" s="1527">
        <f>+G164-(G164*I164)</f>
        <v>0</v>
      </c>
      <c r="K164" s="1528" t="s">
        <v>381</v>
      </c>
      <c r="L164" s="801">
        <v>0</v>
      </c>
      <c r="M164" s="803">
        <f>+J164+L164</f>
        <v>0</v>
      </c>
      <c r="N164" s="805" t="s">
        <v>381</v>
      </c>
      <c r="O164" s="806">
        <v>0</v>
      </c>
      <c r="P164" s="803">
        <f>+M164+O164</f>
        <v>0</v>
      </c>
      <c r="Q164" s="807" t="s">
        <v>381</v>
      </c>
    </row>
    <row r="165" spans="1:17" ht="12.75">
      <c r="A165" s="773"/>
      <c r="B165" s="774"/>
      <c r="C165" s="821"/>
      <c r="D165" s="814"/>
      <c r="E165" s="815"/>
      <c r="F165" s="816"/>
      <c r="G165" s="815"/>
      <c r="H165" s="814"/>
      <c r="I165" s="1548"/>
      <c r="J165" s="1527"/>
      <c r="K165" s="1533"/>
      <c r="L165" s="818"/>
      <c r="M165" s="815"/>
      <c r="N165" s="815"/>
      <c r="O165" s="819"/>
      <c r="P165" s="815"/>
      <c r="Q165" s="820"/>
    </row>
    <row r="166" spans="1:17" ht="12.75">
      <c r="A166" s="773" t="s">
        <v>384</v>
      </c>
      <c r="B166" s="774"/>
      <c r="C166" s="799">
        <v>0</v>
      </c>
      <c r="D166" s="800" t="s">
        <v>381</v>
      </c>
      <c r="E166" s="801">
        <v>0</v>
      </c>
      <c r="F166" s="802">
        <v>0</v>
      </c>
      <c r="G166" s="803">
        <f>+C166+E166+(F166*(C166+E166))</f>
        <v>0</v>
      </c>
      <c r="H166" s="800" t="s">
        <v>381</v>
      </c>
      <c r="I166" s="1547">
        <v>0</v>
      </c>
      <c r="J166" s="1527">
        <f>+G166-(G166*I166)</f>
        <v>0</v>
      </c>
      <c r="K166" s="1528" t="s">
        <v>381</v>
      </c>
      <c r="L166" s="801">
        <v>0</v>
      </c>
      <c r="M166" s="803">
        <f>+J166+L166</f>
        <v>0</v>
      </c>
      <c r="N166" s="805" t="s">
        <v>381</v>
      </c>
      <c r="O166" s="806">
        <v>0</v>
      </c>
      <c r="P166" s="803">
        <f>+M166+O166</f>
        <v>0</v>
      </c>
      <c r="Q166" s="807" t="s">
        <v>381</v>
      </c>
    </row>
    <row r="167" spans="1:17" ht="12.75">
      <c r="A167" s="773"/>
      <c r="B167" s="774"/>
      <c r="C167" s="821"/>
      <c r="D167" s="814"/>
      <c r="E167" s="815"/>
      <c r="F167" s="816"/>
      <c r="G167" s="815"/>
      <c r="H167" s="814"/>
      <c r="I167" s="1548"/>
      <c r="J167" s="1527"/>
      <c r="K167" s="1533"/>
      <c r="L167" s="818"/>
      <c r="M167" s="815"/>
      <c r="N167" s="815"/>
      <c r="O167" s="819"/>
      <c r="P167" s="815"/>
      <c r="Q167" s="820"/>
    </row>
    <row r="168" spans="1:17" ht="12.75">
      <c r="A168" s="773" t="s">
        <v>358</v>
      </c>
      <c r="B168" s="774"/>
      <c r="C168" s="799">
        <v>0</v>
      </c>
      <c r="D168" s="800" t="s">
        <v>381</v>
      </c>
      <c r="E168" s="801">
        <v>0</v>
      </c>
      <c r="F168" s="802">
        <v>0</v>
      </c>
      <c r="G168" s="803">
        <f>+C168+E168+(F168*(C168+E168))</f>
        <v>0</v>
      </c>
      <c r="H168" s="800" t="s">
        <v>381</v>
      </c>
      <c r="I168" s="1547">
        <v>0</v>
      </c>
      <c r="J168" s="1527">
        <f>+G168-(G168*I168)</f>
        <v>0</v>
      </c>
      <c r="K168" s="1528" t="s">
        <v>381</v>
      </c>
      <c r="L168" s="801">
        <v>0</v>
      </c>
      <c r="M168" s="803">
        <f>+J168+L168</f>
        <v>0</v>
      </c>
      <c r="N168" s="805" t="s">
        <v>381</v>
      </c>
      <c r="O168" s="806">
        <v>0</v>
      </c>
      <c r="P168" s="803">
        <f>+M168+O168</f>
        <v>0</v>
      </c>
      <c r="Q168" s="807" t="s">
        <v>381</v>
      </c>
    </row>
    <row r="169" spans="1:17" ht="12.75">
      <c r="A169" s="776"/>
      <c r="B169" s="774"/>
      <c r="C169" s="821"/>
      <c r="D169" s="800"/>
      <c r="E169" s="805"/>
      <c r="F169" s="816"/>
      <c r="G169" s="822"/>
      <c r="H169" s="800"/>
      <c r="I169" s="1549"/>
      <c r="J169" s="1527"/>
      <c r="K169" s="1528"/>
      <c r="L169" s="818"/>
      <c r="M169" s="822"/>
      <c r="N169" s="805"/>
      <c r="O169" s="819"/>
      <c r="P169" s="822"/>
      <c r="Q169" s="807"/>
    </row>
    <row r="170" spans="1:17" ht="12.75">
      <c r="A170" s="775" t="s">
        <v>53</v>
      </c>
      <c r="B170" s="774"/>
      <c r="C170" s="808">
        <f>SUM(C171,C173,C175,C193,C179,C181,C183,C185,C187,C189,C191,C177)</f>
        <v>0</v>
      </c>
      <c r="D170" s="814"/>
      <c r="E170" s="815"/>
      <c r="F170" s="816"/>
      <c r="G170" s="811">
        <f>SUM(G171,G173,G175,G193,G179,G181,G183,G185,G187,G189,G191,G177)</f>
        <v>0</v>
      </c>
      <c r="H170" s="814"/>
      <c r="I170" s="1548"/>
      <c r="J170" s="1534">
        <f>SUM(J171,J173,J175,J193,J179,J181,J183,J185,J187,J189,J191,J177)</f>
        <v>0</v>
      </c>
      <c r="K170" s="1533"/>
      <c r="L170" s="818"/>
      <c r="M170" s="811">
        <f>SUM(M171,M173,M175,M193,M179,M181,M183,M185,M187,M189,M191,M177)</f>
        <v>0</v>
      </c>
      <c r="N170" s="815"/>
      <c r="O170" s="819"/>
      <c r="P170" s="811">
        <f>SUM(P171,P173,P175,P193,P179,P181,P183,P185,P187,P189,P191,P177)</f>
        <v>0</v>
      </c>
      <c r="Q170" s="820"/>
    </row>
    <row r="171" spans="1:17" ht="12.75">
      <c r="A171" s="773" t="s">
        <v>385</v>
      </c>
      <c r="B171" s="774"/>
      <c r="C171" s="799">
        <v>0</v>
      </c>
      <c r="D171" s="800" t="s">
        <v>381</v>
      </c>
      <c r="E171" s="801">
        <v>0</v>
      </c>
      <c r="F171" s="802">
        <v>0</v>
      </c>
      <c r="G171" s="803">
        <f>+C171+E171+(F171*(C171+E171))</f>
        <v>0</v>
      </c>
      <c r="H171" s="800" t="s">
        <v>381</v>
      </c>
      <c r="I171" s="1547">
        <v>0</v>
      </c>
      <c r="J171" s="1527">
        <f>+G171-(G171*I171)</f>
        <v>0</v>
      </c>
      <c r="K171" s="1528" t="s">
        <v>381</v>
      </c>
      <c r="L171" s="801">
        <v>0</v>
      </c>
      <c r="M171" s="803">
        <f>+J171+L171</f>
        <v>0</v>
      </c>
      <c r="N171" s="805" t="s">
        <v>381</v>
      </c>
      <c r="O171" s="806">
        <v>0</v>
      </c>
      <c r="P171" s="803">
        <f>+M171+O171</f>
        <v>0</v>
      </c>
      <c r="Q171" s="807" t="s">
        <v>381</v>
      </c>
    </row>
    <row r="172" spans="1:17" ht="12.75">
      <c r="A172" s="776"/>
      <c r="B172" s="774"/>
      <c r="C172" s="821"/>
      <c r="D172" s="800"/>
      <c r="E172" s="805"/>
      <c r="F172" s="816"/>
      <c r="G172" s="822"/>
      <c r="H172" s="800"/>
      <c r="I172" s="1549"/>
      <c r="J172" s="1527"/>
      <c r="K172" s="1528"/>
      <c r="L172" s="818"/>
      <c r="M172" s="822"/>
      <c r="N172" s="805"/>
      <c r="O172" s="819"/>
      <c r="P172" s="822"/>
      <c r="Q172" s="807"/>
    </row>
    <row r="173" spans="1:17" ht="12.75">
      <c r="A173" s="773" t="s">
        <v>363</v>
      </c>
      <c r="B173" s="774"/>
      <c r="C173" s="799">
        <v>0</v>
      </c>
      <c r="D173" s="800" t="s">
        <v>381</v>
      </c>
      <c r="E173" s="801">
        <v>0</v>
      </c>
      <c r="F173" s="802">
        <v>0</v>
      </c>
      <c r="G173" s="803">
        <f>+C173+E173+(F173*(C173+E173))</f>
        <v>0</v>
      </c>
      <c r="H173" s="800" t="s">
        <v>381</v>
      </c>
      <c r="I173" s="1547">
        <v>0</v>
      </c>
      <c r="J173" s="1527">
        <f>+G173-(G173*I173)</f>
        <v>0</v>
      </c>
      <c r="K173" s="1528" t="s">
        <v>381</v>
      </c>
      <c r="L173" s="801">
        <v>0</v>
      </c>
      <c r="M173" s="803">
        <f>+J173+L173</f>
        <v>0</v>
      </c>
      <c r="N173" s="805" t="s">
        <v>381</v>
      </c>
      <c r="O173" s="806">
        <v>0</v>
      </c>
      <c r="P173" s="803">
        <f>+M173+O173</f>
        <v>0</v>
      </c>
      <c r="Q173" s="807" t="s">
        <v>381</v>
      </c>
    </row>
    <row r="174" spans="1:17" ht="12.75">
      <c r="A174" s="773"/>
      <c r="B174" s="774"/>
      <c r="C174" s="821"/>
      <c r="D174" s="800"/>
      <c r="E174" s="805"/>
      <c r="F174" s="816"/>
      <c r="G174" s="822"/>
      <c r="H174" s="800"/>
      <c r="I174" s="1549"/>
      <c r="J174" s="1527"/>
      <c r="K174" s="1528"/>
      <c r="L174" s="818"/>
      <c r="M174" s="822"/>
      <c r="N174" s="805"/>
      <c r="O174" s="819"/>
      <c r="P174" s="822"/>
      <c r="Q174" s="807"/>
    </row>
    <row r="175" spans="1:17" ht="12.75">
      <c r="A175" s="773" t="s">
        <v>367</v>
      </c>
      <c r="B175" s="774"/>
      <c r="C175" s="799">
        <v>0</v>
      </c>
      <c r="D175" s="800" t="s">
        <v>381</v>
      </c>
      <c r="E175" s="801">
        <v>0</v>
      </c>
      <c r="F175" s="802">
        <v>0</v>
      </c>
      <c r="G175" s="803">
        <f>+C175+E175+(F175*(C175+E175))</f>
        <v>0</v>
      </c>
      <c r="H175" s="800" t="s">
        <v>381</v>
      </c>
      <c r="I175" s="1547">
        <v>0</v>
      </c>
      <c r="J175" s="1527">
        <f>+G175-(G175*I175)</f>
        <v>0</v>
      </c>
      <c r="K175" s="1528" t="s">
        <v>381</v>
      </c>
      <c r="L175" s="801">
        <v>0</v>
      </c>
      <c r="M175" s="803">
        <f>+J175+L175</f>
        <v>0</v>
      </c>
      <c r="N175" s="805" t="s">
        <v>381</v>
      </c>
      <c r="O175" s="806">
        <v>0</v>
      </c>
      <c r="P175" s="803">
        <f>+M175+O175</f>
        <v>0</v>
      </c>
      <c r="Q175" s="807" t="s">
        <v>381</v>
      </c>
    </row>
    <row r="176" spans="1:17" ht="12.75">
      <c r="A176" s="777"/>
      <c r="B176" s="778"/>
      <c r="C176" s="823"/>
      <c r="D176" s="824"/>
      <c r="E176" s="818"/>
      <c r="F176" s="816"/>
      <c r="G176" s="818"/>
      <c r="H176" s="824"/>
      <c r="I176" s="1548"/>
      <c r="J176" s="1527"/>
      <c r="K176" s="1533"/>
      <c r="L176" s="818"/>
      <c r="M176" s="818"/>
      <c r="N176" s="818"/>
      <c r="O176" s="819"/>
      <c r="P176" s="818"/>
      <c r="Q176" s="825"/>
    </row>
    <row r="177" spans="1:17" s="1521" customFormat="1" ht="12.75">
      <c r="A177" s="1567" t="s">
        <v>504</v>
      </c>
      <c r="B177" s="1568"/>
      <c r="C177" s="1569">
        <v>0</v>
      </c>
      <c r="D177" s="1528" t="s">
        <v>381</v>
      </c>
      <c r="E177" s="1547">
        <v>0</v>
      </c>
      <c r="F177" s="1570">
        <v>0</v>
      </c>
      <c r="G177" s="1571">
        <f>+C177+E177+(F177*(C177+E177))</f>
        <v>0</v>
      </c>
      <c r="H177" s="1528" t="s">
        <v>381</v>
      </c>
      <c r="I177" s="1526">
        <v>0</v>
      </c>
      <c r="J177" s="1527">
        <f>+G177-(G177*I177)</f>
        <v>0</v>
      </c>
      <c r="K177" s="1528" t="s">
        <v>381</v>
      </c>
      <c r="L177" s="1547">
        <v>0</v>
      </c>
      <c r="M177" s="1571">
        <f>+J177+L177</f>
        <v>0</v>
      </c>
      <c r="N177" s="1549" t="s">
        <v>381</v>
      </c>
      <c r="O177" s="1572">
        <v>0</v>
      </c>
      <c r="P177" s="1571">
        <f>+M177+O177</f>
        <v>0</v>
      </c>
      <c r="Q177" s="1573" t="s">
        <v>381</v>
      </c>
    </row>
    <row r="178" spans="1:17" ht="12.75">
      <c r="A178" s="773"/>
      <c r="B178" s="774"/>
      <c r="C178" s="826"/>
      <c r="D178" s="800"/>
      <c r="E178" s="827"/>
      <c r="F178" s="828"/>
      <c r="G178" s="803"/>
      <c r="H178" s="800"/>
      <c r="I178" s="1535"/>
      <c r="J178" s="1527"/>
      <c r="K178" s="1528"/>
      <c r="L178" s="827"/>
      <c r="M178" s="803"/>
      <c r="N178" s="805"/>
      <c r="O178" s="829"/>
      <c r="P178" s="803"/>
      <c r="Q178" s="807"/>
    </row>
    <row r="179" spans="1:17" ht="12.75">
      <c r="A179" s="773" t="s">
        <v>365</v>
      </c>
      <c r="B179" s="774"/>
      <c r="C179" s="799">
        <v>0</v>
      </c>
      <c r="D179" s="800" t="s">
        <v>381</v>
      </c>
      <c r="E179" s="801">
        <v>0</v>
      </c>
      <c r="F179" s="802">
        <v>0</v>
      </c>
      <c r="G179" s="803">
        <f>+C179+E179+(F179*(C179+E179))</f>
        <v>0</v>
      </c>
      <c r="H179" s="800" t="s">
        <v>381</v>
      </c>
      <c r="I179" s="1547">
        <v>0</v>
      </c>
      <c r="J179" s="1527">
        <f>+G179-(G179*I179)</f>
        <v>0</v>
      </c>
      <c r="K179" s="1528" t="s">
        <v>381</v>
      </c>
      <c r="L179" s="801">
        <v>0</v>
      </c>
      <c r="M179" s="803">
        <f>+J179+L179</f>
        <v>0</v>
      </c>
      <c r="N179" s="805" t="s">
        <v>381</v>
      </c>
      <c r="O179" s="806">
        <v>0</v>
      </c>
      <c r="P179" s="803">
        <f>+M179+O179</f>
        <v>0</v>
      </c>
      <c r="Q179" s="807" t="s">
        <v>381</v>
      </c>
    </row>
    <row r="180" spans="1:17" ht="12.75">
      <c r="A180" s="773"/>
      <c r="B180" s="774"/>
      <c r="C180" s="826"/>
      <c r="D180" s="800"/>
      <c r="E180" s="827"/>
      <c r="F180" s="828"/>
      <c r="G180" s="803"/>
      <c r="H180" s="800"/>
      <c r="I180" s="1550"/>
      <c r="J180" s="1527"/>
      <c r="K180" s="1528"/>
      <c r="L180" s="827"/>
      <c r="M180" s="803"/>
      <c r="N180" s="805"/>
      <c r="O180" s="829"/>
      <c r="P180" s="803"/>
      <c r="Q180" s="807"/>
    </row>
    <row r="181" spans="1:17" ht="12.75">
      <c r="A181" s="773" t="s">
        <v>400</v>
      </c>
      <c r="B181" s="774"/>
      <c r="C181" s="1484">
        <v>0</v>
      </c>
      <c r="D181" s="1485" t="s">
        <v>381</v>
      </c>
      <c r="E181" s="1486">
        <v>0</v>
      </c>
      <c r="F181" s="1487">
        <v>0</v>
      </c>
      <c r="G181" s="1488">
        <f>+C181+E181+(F181*(C181+E181))</f>
        <v>0</v>
      </c>
      <c r="H181" s="1485" t="s">
        <v>381</v>
      </c>
      <c r="I181" s="1551">
        <v>0</v>
      </c>
      <c r="J181" s="1537">
        <f>+G181-(G181*I181)</f>
        <v>0</v>
      </c>
      <c r="K181" s="1538" t="s">
        <v>381</v>
      </c>
      <c r="L181" s="1486">
        <v>0</v>
      </c>
      <c r="M181" s="1488">
        <f>+J181+L181</f>
        <v>0</v>
      </c>
      <c r="N181" s="1489" t="s">
        <v>381</v>
      </c>
      <c r="O181" s="1490">
        <v>0</v>
      </c>
      <c r="P181" s="1488">
        <f>+M181+O181</f>
        <v>0</v>
      </c>
      <c r="Q181" s="1491" t="s">
        <v>381</v>
      </c>
    </row>
    <row r="182" spans="1:17" ht="12.75">
      <c r="A182" s="773"/>
      <c r="B182" s="774"/>
      <c r="C182" s="1492"/>
      <c r="D182" s="1485"/>
      <c r="E182" s="1493"/>
      <c r="F182" s="1494"/>
      <c r="G182" s="1488"/>
      <c r="H182" s="1485"/>
      <c r="I182" s="1552"/>
      <c r="J182" s="1537"/>
      <c r="K182" s="1538"/>
      <c r="L182" s="1493"/>
      <c r="M182" s="1488"/>
      <c r="N182" s="1489"/>
      <c r="O182" s="1495"/>
      <c r="P182" s="1488"/>
      <c r="Q182" s="1491"/>
    </row>
    <row r="183" spans="1:17" ht="12.75">
      <c r="A183" s="773" t="s">
        <v>395</v>
      </c>
      <c r="B183" s="774"/>
      <c r="C183" s="1484">
        <v>0</v>
      </c>
      <c r="D183" s="1485" t="s">
        <v>381</v>
      </c>
      <c r="E183" s="1486">
        <v>0</v>
      </c>
      <c r="F183" s="1487">
        <v>0</v>
      </c>
      <c r="G183" s="1488">
        <f>+C183+E183+(F183*(C183+E183))</f>
        <v>0</v>
      </c>
      <c r="H183" s="1485" t="s">
        <v>381</v>
      </c>
      <c r="I183" s="1551">
        <v>0</v>
      </c>
      <c r="J183" s="1537">
        <f>+G183-(G183*I183)</f>
        <v>0</v>
      </c>
      <c r="K183" s="1538" t="s">
        <v>381</v>
      </c>
      <c r="L183" s="1486">
        <v>0</v>
      </c>
      <c r="M183" s="1488">
        <f>+J183+L183</f>
        <v>0</v>
      </c>
      <c r="N183" s="1489" t="s">
        <v>381</v>
      </c>
      <c r="O183" s="1490">
        <v>0</v>
      </c>
      <c r="P183" s="1488">
        <f>+M183+O183</f>
        <v>0</v>
      </c>
      <c r="Q183" s="1491" t="s">
        <v>381</v>
      </c>
    </row>
    <row r="184" spans="1:17" ht="12.75">
      <c r="A184" s="773"/>
      <c r="B184" s="774"/>
      <c r="C184" s="1492"/>
      <c r="D184" s="1485"/>
      <c r="E184" s="1493"/>
      <c r="F184" s="1494"/>
      <c r="G184" s="1488"/>
      <c r="H184" s="1485"/>
      <c r="I184" s="1552"/>
      <c r="J184" s="1537"/>
      <c r="K184" s="1538"/>
      <c r="L184" s="1493"/>
      <c r="M184" s="1488"/>
      <c r="N184" s="1489"/>
      <c r="O184" s="1495"/>
      <c r="P184" s="1488"/>
      <c r="Q184" s="1491"/>
    </row>
    <row r="185" spans="1:17" ht="12.75">
      <c r="A185" s="773" t="s">
        <v>396</v>
      </c>
      <c r="B185" s="774"/>
      <c r="C185" s="1484">
        <v>0</v>
      </c>
      <c r="D185" s="1485" t="s">
        <v>381</v>
      </c>
      <c r="E185" s="1486">
        <v>0</v>
      </c>
      <c r="F185" s="1487">
        <v>0</v>
      </c>
      <c r="G185" s="1488">
        <f>+C185+E185+(F185*(C185+E185))</f>
        <v>0</v>
      </c>
      <c r="H185" s="1485" t="s">
        <v>381</v>
      </c>
      <c r="I185" s="1551">
        <v>0</v>
      </c>
      <c r="J185" s="1537">
        <f>+G185-(G185*I185)</f>
        <v>0</v>
      </c>
      <c r="K185" s="1538" t="s">
        <v>381</v>
      </c>
      <c r="L185" s="1486">
        <v>0</v>
      </c>
      <c r="M185" s="1488">
        <f>+J185+L185</f>
        <v>0</v>
      </c>
      <c r="N185" s="1489" t="s">
        <v>381</v>
      </c>
      <c r="O185" s="1490">
        <v>0</v>
      </c>
      <c r="P185" s="1488">
        <f>+M185+O185</f>
        <v>0</v>
      </c>
      <c r="Q185" s="1491" t="s">
        <v>381</v>
      </c>
    </row>
    <row r="186" spans="1:17" ht="12.75">
      <c r="A186" s="773"/>
      <c r="B186" s="774"/>
      <c r="C186" s="1492"/>
      <c r="D186" s="1485"/>
      <c r="E186" s="1493"/>
      <c r="F186" s="1494"/>
      <c r="G186" s="1488"/>
      <c r="H186" s="1485"/>
      <c r="I186" s="1552"/>
      <c r="J186" s="1537"/>
      <c r="K186" s="1538"/>
      <c r="L186" s="1493"/>
      <c r="M186" s="1488"/>
      <c r="N186" s="1489"/>
      <c r="O186" s="1495"/>
      <c r="P186" s="1488"/>
      <c r="Q186" s="1491"/>
    </row>
    <row r="187" spans="1:17" ht="12.75">
      <c r="A187" s="773" t="s">
        <v>397</v>
      </c>
      <c r="B187" s="774"/>
      <c r="C187" s="1484">
        <v>0</v>
      </c>
      <c r="D187" s="1485" t="s">
        <v>381</v>
      </c>
      <c r="E187" s="1486">
        <v>0</v>
      </c>
      <c r="F187" s="1487">
        <v>0</v>
      </c>
      <c r="G187" s="1488">
        <f>+C187+E187+(F187*(C187+E187))</f>
        <v>0</v>
      </c>
      <c r="H187" s="1485" t="s">
        <v>381</v>
      </c>
      <c r="I187" s="1551">
        <v>0</v>
      </c>
      <c r="J187" s="1537">
        <f>+G187-(G187*I187)</f>
        <v>0</v>
      </c>
      <c r="K187" s="1538" t="s">
        <v>381</v>
      </c>
      <c r="L187" s="1486">
        <v>0</v>
      </c>
      <c r="M187" s="1488">
        <f>+J187+L187</f>
        <v>0</v>
      </c>
      <c r="N187" s="1489" t="s">
        <v>381</v>
      </c>
      <c r="O187" s="1490">
        <v>0</v>
      </c>
      <c r="P187" s="1488">
        <f>+M187+O187</f>
        <v>0</v>
      </c>
      <c r="Q187" s="1491" t="s">
        <v>381</v>
      </c>
    </row>
    <row r="188" spans="1:17" ht="12.75">
      <c r="A188" s="773"/>
      <c r="B188" s="774"/>
      <c r="C188" s="1492"/>
      <c r="D188" s="1485"/>
      <c r="E188" s="1493"/>
      <c r="F188" s="1494"/>
      <c r="G188" s="1488"/>
      <c r="H188" s="1485"/>
      <c r="I188" s="1552"/>
      <c r="J188" s="1537"/>
      <c r="K188" s="1538"/>
      <c r="L188" s="1493"/>
      <c r="M188" s="1488"/>
      <c r="N188" s="1489"/>
      <c r="O188" s="1495"/>
      <c r="P188" s="1488"/>
      <c r="Q188" s="1491"/>
    </row>
    <row r="189" spans="1:17" ht="12.75">
      <c r="A189" s="773" t="s">
        <v>398</v>
      </c>
      <c r="B189" s="774"/>
      <c r="C189" s="1484">
        <v>0</v>
      </c>
      <c r="D189" s="1485" t="s">
        <v>381</v>
      </c>
      <c r="E189" s="1486">
        <v>0</v>
      </c>
      <c r="F189" s="1487">
        <v>0</v>
      </c>
      <c r="G189" s="1488">
        <f>+C189+E189+(F189*(C189+E189))</f>
        <v>0</v>
      </c>
      <c r="H189" s="1485" t="s">
        <v>381</v>
      </c>
      <c r="I189" s="1551">
        <v>0</v>
      </c>
      <c r="J189" s="1537">
        <f>+G189-(G189*I189)</f>
        <v>0</v>
      </c>
      <c r="K189" s="1538" t="s">
        <v>381</v>
      </c>
      <c r="L189" s="1486">
        <v>0</v>
      </c>
      <c r="M189" s="1488">
        <f>+J189+L189</f>
        <v>0</v>
      </c>
      <c r="N189" s="1489" t="s">
        <v>381</v>
      </c>
      <c r="O189" s="1490">
        <v>0</v>
      </c>
      <c r="P189" s="1488">
        <f>+M189+O189</f>
        <v>0</v>
      </c>
      <c r="Q189" s="1491" t="s">
        <v>381</v>
      </c>
    </row>
    <row r="190" spans="1:17" ht="12.75">
      <c r="A190" s="773"/>
      <c r="B190" s="774"/>
      <c r="C190" s="1492"/>
      <c r="D190" s="1485"/>
      <c r="E190" s="1493"/>
      <c r="F190" s="1494"/>
      <c r="G190" s="1488"/>
      <c r="H190" s="1485"/>
      <c r="I190" s="1552"/>
      <c r="J190" s="1537"/>
      <c r="K190" s="1538"/>
      <c r="L190" s="1493"/>
      <c r="M190" s="1488"/>
      <c r="N190" s="1489"/>
      <c r="O190" s="1495"/>
      <c r="P190" s="1488"/>
      <c r="Q190" s="1491"/>
    </row>
    <row r="191" spans="1:17" ht="12.75">
      <c r="A191" s="773" t="s">
        <v>399</v>
      </c>
      <c r="B191" s="774"/>
      <c r="C191" s="1484">
        <v>0</v>
      </c>
      <c r="D191" s="1485" t="s">
        <v>381</v>
      </c>
      <c r="E191" s="1486">
        <v>0</v>
      </c>
      <c r="F191" s="1487">
        <v>0</v>
      </c>
      <c r="G191" s="1488">
        <f>+C191+E191+(F191*(C191+E191))</f>
        <v>0</v>
      </c>
      <c r="H191" s="1485" t="s">
        <v>381</v>
      </c>
      <c r="I191" s="1551">
        <v>0</v>
      </c>
      <c r="J191" s="1537">
        <f>+G191-(G191*I191)</f>
        <v>0</v>
      </c>
      <c r="K191" s="1538" t="s">
        <v>381</v>
      </c>
      <c r="L191" s="1486">
        <v>0</v>
      </c>
      <c r="M191" s="1488">
        <f>+J191+L191</f>
        <v>0</v>
      </c>
      <c r="N191" s="1489" t="s">
        <v>381</v>
      </c>
      <c r="O191" s="1490">
        <v>0</v>
      </c>
      <c r="P191" s="1488">
        <f>+M191+O191</f>
        <v>0</v>
      </c>
      <c r="Q191" s="1491" t="s">
        <v>381</v>
      </c>
    </row>
    <row r="192" spans="1:17" ht="12.75">
      <c r="A192" s="773"/>
      <c r="B192" s="774"/>
      <c r="C192" s="826"/>
      <c r="D192" s="800"/>
      <c r="E192" s="827"/>
      <c r="F192" s="828"/>
      <c r="G192" s="803"/>
      <c r="H192" s="800"/>
      <c r="I192" s="1550"/>
      <c r="J192" s="1527"/>
      <c r="K192" s="1528"/>
      <c r="L192" s="827"/>
      <c r="M192" s="803"/>
      <c r="N192" s="805"/>
      <c r="O192" s="829"/>
      <c r="P192" s="803"/>
      <c r="Q192" s="807"/>
    </row>
    <row r="193" spans="1:17" ht="13.5" thickBot="1">
      <c r="A193" s="779" t="s">
        <v>401</v>
      </c>
      <c r="B193" s="780"/>
      <c r="C193" s="830">
        <v>0</v>
      </c>
      <c r="D193" s="831" t="s">
        <v>381</v>
      </c>
      <c r="E193" s="832">
        <v>0</v>
      </c>
      <c r="F193" s="833">
        <v>0</v>
      </c>
      <c r="G193" s="834">
        <f>+C193+E193+(F193*(C193+E193))</f>
        <v>0</v>
      </c>
      <c r="H193" s="831" t="s">
        <v>381</v>
      </c>
      <c r="I193" s="1553">
        <v>0</v>
      </c>
      <c r="J193" s="1541">
        <f>+G193-(G193*I193)</f>
        <v>0</v>
      </c>
      <c r="K193" s="1542" t="s">
        <v>381</v>
      </c>
      <c r="L193" s="832">
        <v>0</v>
      </c>
      <c r="M193" s="834">
        <f>+J193+L193</f>
        <v>0</v>
      </c>
      <c r="N193" s="835" t="s">
        <v>381</v>
      </c>
      <c r="O193" s="836">
        <v>0</v>
      </c>
      <c r="P193" s="834">
        <f>+M193+O193</f>
        <v>0</v>
      </c>
      <c r="Q193" s="837" t="s">
        <v>381</v>
      </c>
    </row>
    <row r="194" spans="1:17" s="788" customFormat="1" ht="13.5" thickBot="1">
      <c r="A194" s="781" t="s">
        <v>386</v>
      </c>
      <c r="B194" s="782"/>
      <c r="C194" s="838">
        <f>C156</f>
        <v>0</v>
      </c>
      <c r="D194" s="839"/>
      <c r="E194" s="840"/>
      <c r="F194" s="840"/>
      <c r="G194" s="841">
        <f>G156</f>
        <v>0</v>
      </c>
      <c r="H194" s="839"/>
      <c r="I194" s="1554"/>
      <c r="J194" s="1555">
        <f>J156</f>
        <v>0</v>
      </c>
      <c r="K194" s="1554"/>
      <c r="L194" s="840"/>
      <c r="M194" s="841">
        <f>M156</f>
        <v>0</v>
      </c>
      <c r="N194" s="839"/>
      <c r="O194" s="840"/>
      <c r="P194" s="841">
        <f>P156</f>
        <v>0</v>
      </c>
      <c r="Q194" s="842"/>
    </row>
    <row r="195" spans="1:17" s="793" customFormat="1" ht="13.5" thickBot="1">
      <c r="A195" s="789" t="s">
        <v>387</v>
      </c>
      <c r="B195" s="790"/>
      <c r="C195" s="843">
        <f>SUM(C158,C160,C170,C154)</f>
        <v>0</v>
      </c>
      <c r="D195" s="844"/>
      <c r="E195" s="844"/>
      <c r="F195" s="844"/>
      <c r="G195" s="844">
        <f>SUM(G158,G160,G170,G154)</f>
        <v>0</v>
      </c>
      <c r="H195" s="844"/>
      <c r="I195" s="1556"/>
      <c r="J195" s="1556">
        <f>SUM(J158,J160,J170,J154)</f>
        <v>0</v>
      </c>
      <c r="K195" s="1556"/>
      <c r="L195" s="844"/>
      <c r="M195" s="844">
        <f>SUM(M158,M160,M170,M154)</f>
        <v>0</v>
      </c>
      <c r="N195" s="844"/>
      <c r="O195" s="844"/>
      <c r="P195" s="844">
        <f>SUM(P158,P160,P170,P154)</f>
        <v>0</v>
      </c>
      <c r="Q195" s="845"/>
    </row>
    <row r="196" spans="3:17" ht="12.75">
      <c r="C196" s="846"/>
      <c r="D196" s="846"/>
      <c r="E196" s="846"/>
      <c r="F196" s="846"/>
      <c r="G196" s="846"/>
      <c r="H196" s="846"/>
      <c r="I196" s="1557"/>
      <c r="J196" s="1557"/>
      <c r="K196" s="1557"/>
      <c r="L196" s="846"/>
      <c r="M196" s="846"/>
      <c r="N196" s="846"/>
      <c r="O196" s="846"/>
      <c r="P196" s="846"/>
      <c r="Q196" s="846"/>
    </row>
    <row r="197" spans="3:17" ht="13.5" thickBot="1">
      <c r="C197" s="846"/>
      <c r="D197" s="846"/>
      <c r="E197" s="846"/>
      <c r="F197" s="846"/>
      <c r="G197" s="846"/>
      <c r="H197" s="846"/>
      <c r="I197" s="1557"/>
      <c r="J197" s="1557"/>
      <c r="K197" s="1557"/>
      <c r="L197" s="846"/>
      <c r="M197" s="846"/>
      <c r="N197" s="846"/>
      <c r="O197" s="846"/>
      <c r="P197" s="846"/>
      <c r="Q197" s="846"/>
    </row>
    <row r="198" spans="3:17" ht="13.5" thickBot="1">
      <c r="C198" s="1710"/>
      <c r="D198" s="1711"/>
      <c r="E198" s="1711"/>
      <c r="F198" s="1711"/>
      <c r="G198" s="1711"/>
      <c r="H198" s="1711"/>
      <c r="I198" s="1711"/>
      <c r="J198" s="1711"/>
      <c r="K198" s="1711"/>
      <c r="L198" s="1711"/>
      <c r="M198" s="1711"/>
      <c r="N198" s="1711"/>
      <c r="O198" s="1711"/>
      <c r="P198" s="1711"/>
      <c r="Q198" s="1712"/>
    </row>
    <row r="199" spans="1:17" ht="72.75" customHeight="1" thickBot="1">
      <c r="A199" s="1708" t="s">
        <v>389</v>
      </c>
      <c r="B199" s="1709"/>
      <c r="C199" s="847" t="s">
        <v>373</v>
      </c>
      <c r="D199" s="796" t="s">
        <v>374</v>
      </c>
      <c r="E199" s="796" t="s">
        <v>494</v>
      </c>
      <c r="F199" s="796" t="s">
        <v>375</v>
      </c>
      <c r="G199" s="795" t="s">
        <v>376</v>
      </c>
      <c r="H199" s="796" t="s">
        <v>374</v>
      </c>
      <c r="I199" s="1522" t="s">
        <v>492</v>
      </c>
      <c r="J199" s="1522" t="s">
        <v>493</v>
      </c>
      <c r="K199" s="1524" t="s">
        <v>374</v>
      </c>
      <c r="L199" s="796" t="s">
        <v>377</v>
      </c>
      <c r="M199" s="796" t="s">
        <v>378</v>
      </c>
      <c r="N199" s="848" t="s">
        <v>374</v>
      </c>
      <c r="O199" s="1381" t="s">
        <v>468</v>
      </c>
      <c r="P199" s="1381" t="s">
        <v>496</v>
      </c>
      <c r="Q199" s="849" t="s">
        <v>374</v>
      </c>
    </row>
    <row r="200" spans="1:17" ht="12.75">
      <c r="A200" s="771" t="s">
        <v>335</v>
      </c>
      <c r="B200" s="772"/>
      <c r="C200" s="794"/>
      <c r="D200" s="795"/>
      <c r="E200" s="796"/>
      <c r="F200" s="795"/>
      <c r="G200" s="797"/>
      <c r="H200" s="795"/>
      <c r="I200" s="1524"/>
      <c r="J200" s="1524"/>
      <c r="K200" s="1525"/>
      <c r="L200" s="796"/>
      <c r="M200" s="797"/>
      <c r="N200" s="796"/>
      <c r="O200" s="795"/>
      <c r="P200" s="797"/>
      <c r="Q200" s="798"/>
    </row>
    <row r="201" spans="1:17" ht="12.75">
      <c r="A201" s="773" t="s">
        <v>337</v>
      </c>
      <c r="B201" s="774"/>
      <c r="C201" s="799">
        <v>0</v>
      </c>
      <c r="D201" s="800" t="s">
        <v>381</v>
      </c>
      <c r="E201" s="801">
        <v>0</v>
      </c>
      <c r="F201" s="802">
        <v>0</v>
      </c>
      <c r="G201" s="803">
        <f>+C201+E201+(F201*(C201+E201))</f>
        <v>0</v>
      </c>
      <c r="H201" s="804" t="s">
        <v>381</v>
      </c>
      <c r="I201" s="1526">
        <v>0</v>
      </c>
      <c r="J201" s="1527">
        <f>+G201-(G201*I201)</f>
        <v>0</v>
      </c>
      <c r="K201" s="1528" t="s">
        <v>381</v>
      </c>
      <c r="L201" s="801">
        <v>0</v>
      </c>
      <c r="M201" s="803">
        <f>+J201+L201</f>
        <v>0</v>
      </c>
      <c r="N201" s="805" t="s">
        <v>381</v>
      </c>
      <c r="O201" s="806">
        <v>0</v>
      </c>
      <c r="P201" s="803">
        <f>+M201+O201</f>
        <v>0</v>
      </c>
      <c r="Q201" s="807" t="s">
        <v>381</v>
      </c>
    </row>
    <row r="202" spans="1:17" ht="12.75">
      <c r="A202" s="775"/>
      <c r="B202" s="774"/>
      <c r="C202" s="808"/>
      <c r="D202" s="809"/>
      <c r="E202" s="810"/>
      <c r="F202" s="809"/>
      <c r="G202" s="811"/>
      <c r="H202" s="809"/>
      <c r="I202" s="1529"/>
      <c r="J202" s="1530"/>
      <c r="K202" s="1531"/>
      <c r="L202" s="810"/>
      <c r="M202" s="811"/>
      <c r="N202" s="810"/>
      <c r="O202" s="809"/>
      <c r="P202" s="811"/>
      <c r="Q202" s="812"/>
    </row>
    <row r="203" spans="1:17" ht="12.75">
      <c r="A203" s="773" t="s">
        <v>379</v>
      </c>
      <c r="B203" s="774"/>
      <c r="C203" s="799">
        <v>0</v>
      </c>
      <c r="D203" s="800" t="s">
        <v>380</v>
      </c>
      <c r="E203" s="801">
        <v>0</v>
      </c>
      <c r="F203" s="802">
        <v>0</v>
      </c>
      <c r="G203" s="803">
        <f>+C203+E203+(F203*(C203+E203))</f>
        <v>0</v>
      </c>
      <c r="H203" s="804" t="s">
        <v>380</v>
      </c>
      <c r="I203" s="1526">
        <v>0</v>
      </c>
      <c r="J203" s="1527">
        <f>+G203-(G203*I203)</f>
        <v>0</v>
      </c>
      <c r="K203" s="1528" t="s">
        <v>380</v>
      </c>
      <c r="L203" s="801">
        <v>0</v>
      </c>
      <c r="M203" s="803">
        <f>+J203+L203</f>
        <v>0</v>
      </c>
      <c r="N203" s="805" t="s">
        <v>380</v>
      </c>
      <c r="O203" s="806">
        <v>0</v>
      </c>
      <c r="P203" s="803">
        <f>+M203+O203</f>
        <v>0</v>
      </c>
      <c r="Q203" s="807" t="s">
        <v>380</v>
      </c>
    </row>
    <row r="204" spans="1:17" ht="12.75">
      <c r="A204" s="773"/>
      <c r="B204" s="774"/>
      <c r="C204" s="813"/>
      <c r="D204" s="814"/>
      <c r="E204" s="815"/>
      <c r="F204" s="816"/>
      <c r="G204" s="815"/>
      <c r="H204" s="817"/>
      <c r="I204" s="1532"/>
      <c r="J204" s="1527"/>
      <c r="K204" s="1533"/>
      <c r="L204" s="818"/>
      <c r="M204" s="815"/>
      <c r="N204" s="815"/>
      <c r="O204" s="819"/>
      <c r="P204" s="815"/>
      <c r="Q204" s="820"/>
    </row>
    <row r="205" spans="1:17" ht="12.75">
      <c r="A205" s="773" t="s">
        <v>347</v>
      </c>
      <c r="B205" s="774"/>
      <c r="C205" s="799">
        <v>0</v>
      </c>
      <c r="D205" s="800" t="s">
        <v>381</v>
      </c>
      <c r="E205" s="801">
        <v>0</v>
      </c>
      <c r="F205" s="802">
        <v>0</v>
      </c>
      <c r="G205" s="803">
        <f>+C205+E205+(F205*(C205+E205))</f>
        <v>0</v>
      </c>
      <c r="H205" s="804" t="s">
        <v>381</v>
      </c>
      <c r="I205" s="1526">
        <v>0</v>
      </c>
      <c r="J205" s="1527">
        <f>+G205-(G205*I205)</f>
        <v>0</v>
      </c>
      <c r="K205" s="1528" t="s">
        <v>381</v>
      </c>
      <c r="L205" s="801">
        <v>0</v>
      </c>
      <c r="M205" s="803">
        <f>+J205+L205</f>
        <v>0</v>
      </c>
      <c r="N205" s="805" t="s">
        <v>381</v>
      </c>
      <c r="O205" s="806">
        <v>0</v>
      </c>
      <c r="P205" s="803">
        <f>+M205+O205</f>
        <v>0</v>
      </c>
      <c r="Q205" s="807" t="s">
        <v>381</v>
      </c>
    </row>
    <row r="206" spans="1:17" ht="12.75">
      <c r="A206" s="773"/>
      <c r="B206" s="774"/>
      <c r="C206" s="821"/>
      <c r="D206" s="800"/>
      <c r="E206" s="805"/>
      <c r="F206" s="816"/>
      <c r="G206" s="822"/>
      <c r="H206" s="800"/>
      <c r="I206" s="1532"/>
      <c r="J206" s="1527"/>
      <c r="K206" s="1528"/>
      <c r="L206" s="818"/>
      <c r="M206" s="822"/>
      <c r="N206" s="805"/>
      <c r="O206" s="819"/>
      <c r="P206" s="822"/>
      <c r="Q206" s="807"/>
    </row>
    <row r="207" spans="1:17" ht="12.75">
      <c r="A207" s="775" t="s">
        <v>349</v>
      </c>
      <c r="B207" s="774"/>
      <c r="C207" s="808">
        <f>SUM(C208,C211,C213,C215)</f>
        <v>0</v>
      </c>
      <c r="D207" s="814"/>
      <c r="E207" s="815"/>
      <c r="F207" s="816"/>
      <c r="G207" s="811">
        <f>SUM(G208,G211,G213,G215)</f>
        <v>0</v>
      </c>
      <c r="H207" s="814"/>
      <c r="I207" s="1532"/>
      <c r="J207" s="1534">
        <f>SUM(J208,J211,J213,J215)</f>
        <v>0</v>
      </c>
      <c r="K207" s="1533"/>
      <c r="L207" s="818"/>
      <c r="M207" s="811">
        <f>SUM(M208,M211,M213,M215)</f>
        <v>0</v>
      </c>
      <c r="N207" s="815"/>
      <c r="O207" s="819"/>
      <c r="P207" s="811">
        <f>SUM(P208,P211,P213,P215)</f>
        <v>0</v>
      </c>
      <c r="Q207" s="820"/>
    </row>
    <row r="208" spans="1:17" ht="12.75">
      <c r="A208" s="773" t="s">
        <v>382</v>
      </c>
      <c r="B208" s="774"/>
      <c r="C208" s="799">
        <v>0</v>
      </c>
      <c r="D208" s="800" t="s">
        <v>381</v>
      </c>
      <c r="E208" s="801">
        <v>0</v>
      </c>
      <c r="F208" s="802">
        <v>0</v>
      </c>
      <c r="G208" s="803">
        <f>+C208+E208+(F208*(C208+E208))</f>
        <v>0</v>
      </c>
      <c r="H208" s="800" t="s">
        <v>381</v>
      </c>
      <c r="I208" s="1526">
        <v>0</v>
      </c>
      <c r="J208" s="1527">
        <f>+G208-(G208*I208)</f>
        <v>0</v>
      </c>
      <c r="K208" s="1528" t="s">
        <v>381</v>
      </c>
      <c r="L208" s="801">
        <v>0</v>
      </c>
      <c r="M208" s="803">
        <f>+J208+L208</f>
        <v>0</v>
      </c>
      <c r="N208" s="805" t="s">
        <v>381</v>
      </c>
      <c r="O208" s="806">
        <v>0</v>
      </c>
      <c r="P208" s="803">
        <f>+M208+O208</f>
        <v>0</v>
      </c>
      <c r="Q208" s="807" t="s">
        <v>381</v>
      </c>
    </row>
    <row r="209" spans="1:17" ht="12.75">
      <c r="A209" s="773" t="s">
        <v>383</v>
      </c>
      <c r="B209" s="774"/>
      <c r="C209" s="821"/>
      <c r="D209" s="814"/>
      <c r="E209" s="815"/>
      <c r="F209" s="816"/>
      <c r="G209" s="815"/>
      <c r="H209" s="814"/>
      <c r="I209" s="1532"/>
      <c r="J209" s="1527"/>
      <c r="K209" s="1533"/>
      <c r="L209" s="818"/>
      <c r="M209" s="815"/>
      <c r="N209" s="815"/>
      <c r="O209" s="819"/>
      <c r="P209" s="815"/>
      <c r="Q209" s="820"/>
    </row>
    <row r="210" spans="1:17" ht="12.75">
      <c r="A210" s="773"/>
      <c r="B210" s="774"/>
      <c r="C210" s="821"/>
      <c r="D210" s="814"/>
      <c r="E210" s="815"/>
      <c r="F210" s="816"/>
      <c r="G210" s="815"/>
      <c r="H210" s="814"/>
      <c r="I210" s="1532"/>
      <c r="J210" s="1527"/>
      <c r="K210" s="1533"/>
      <c r="L210" s="818"/>
      <c r="M210" s="815"/>
      <c r="N210" s="815"/>
      <c r="O210" s="819"/>
      <c r="P210" s="815"/>
      <c r="Q210" s="820"/>
    </row>
    <row r="211" spans="1:17" ht="12.75">
      <c r="A211" s="773" t="s">
        <v>354</v>
      </c>
      <c r="B211" s="774"/>
      <c r="C211" s="799">
        <v>0</v>
      </c>
      <c r="D211" s="800" t="s">
        <v>381</v>
      </c>
      <c r="E211" s="801">
        <v>0</v>
      </c>
      <c r="F211" s="802">
        <v>0</v>
      </c>
      <c r="G211" s="803">
        <f>+C211+E211+(F211*(C211+E211))</f>
        <v>0</v>
      </c>
      <c r="H211" s="800" t="s">
        <v>381</v>
      </c>
      <c r="I211" s="1526">
        <v>0</v>
      </c>
      <c r="J211" s="1527">
        <f>+G211-(G211*I211)</f>
        <v>0</v>
      </c>
      <c r="K211" s="1528" t="s">
        <v>381</v>
      </c>
      <c r="L211" s="801">
        <v>0</v>
      </c>
      <c r="M211" s="803">
        <f>+J211+L211</f>
        <v>0</v>
      </c>
      <c r="N211" s="805" t="s">
        <v>381</v>
      </c>
      <c r="O211" s="806">
        <v>0</v>
      </c>
      <c r="P211" s="803">
        <f>+M211+O211</f>
        <v>0</v>
      </c>
      <c r="Q211" s="807" t="s">
        <v>381</v>
      </c>
    </row>
    <row r="212" spans="1:17" ht="12.75">
      <c r="A212" s="773"/>
      <c r="B212" s="774"/>
      <c r="C212" s="821"/>
      <c r="D212" s="814"/>
      <c r="E212" s="815"/>
      <c r="F212" s="816"/>
      <c r="G212" s="815"/>
      <c r="H212" s="814"/>
      <c r="I212" s="1532"/>
      <c r="J212" s="1527"/>
      <c r="K212" s="1533"/>
      <c r="L212" s="818"/>
      <c r="M212" s="815"/>
      <c r="N212" s="815"/>
      <c r="O212" s="819"/>
      <c r="P212" s="815"/>
      <c r="Q212" s="820"/>
    </row>
    <row r="213" spans="1:17" ht="12.75">
      <c r="A213" s="773" t="s">
        <v>384</v>
      </c>
      <c r="B213" s="774"/>
      <c r="C213" s="799">
        <v>0</v>
      </c>
      <c r="D213" s="800" t="s">
        <v>381</v>
      </c>
      <c r="E213" s="801">
        <v>0</v>
      </c>
      <c r="F213" s="802">
        <v>0</v>
      </c>
      <c r="G213" s="803">
        <f>+C213+E213+(F213*(C213+E213))</f>
        <v>0</v>
      </c>
      <c r="H213" s="800" t="s">
        <v>381</v>
      </c>
      <c r="I213" s="1526">
        <v>0</v>
      </c>
      <c r="J213" s="1527">
        <f>+G213-(G213*I213)</f>
        <v>0</v>
      </c>
      <c r="K213" s="1528" t="s">
        <v>381</v>
      </c>
      <c r="L213" s="801">
        <v>0</v>
      </c>
      <c r="M213" s="803">
        <f>+J213+L213</f>
        <v>0</v>
      </c>
      <c r="N213" s="805" t="s">
        <v>381</v>
      </c>
      <c r="O213" s="806">
        <v>0</v>
      </c>
      <c r="P213" s="803">
        <f>+M213+O213</f>
        <v>0</v>
      </c>
      <c r="Q213" s="807" t="s">
        <v>381</v>
      </c>
    </row>
    <row r="214" spans="1:17" ht="12.75">
      <c r="A214" s="773"/>
      <c r="B214" s="774"/>
      <c r="C214" s="821"/>
      <c r="D214" s="814"/>
      <c r="E214" s="815"/>
      <c r="F214" s="816"/>
      <c r="G214" s="815"/>
      <c r="H214" s="814"/>
      <c r="I214" s="1532"/>
      <c r="J214" s="1527"/>
      <c r="K214" s="1533"/>
      <c r="L214" s="818"/>
      <c r="M214" s="815"/>
      <c r="N214" s="815"/>
      <c r="O214" s="819"/>
      <c r="P214" s="815"/>
      <c r="Q214" s="820"/>
    </row>
    <row r="215" spans="1:17" ht="12.75">
      <c r="A215" s="773" t="s">
        <v>358</v>
      </c>
      <c r="B215" s="774"/>
      <c r="C215" s="799">
        <v>0</v>
      </c>
      <c r="D215" s="800" t="s">
        <v>381</v>
      </c>
      <c r="E215" s="801">
        <v>0</v>
      </c>
      <c r="F215" s="802">
        <v>0</v>
      </c>
      <c r="G215" s="803">
        <f>+C215+E215+(F215*(C215+E215))</f>
        <v>0</v>
      </c>
      <c r="H215" s="800" t="s">
        <v>381</v>
      </c>
      <c r="I215" s="1526">
        <v>0</v>
      </c>
      <c r="J215" s="1527">
        <f>+G215-(G215*I215)</f>
        <v>0</v>
      </c>
      <c r="K215" s="1528" t="s">
        <v>381</v>
      </c>
      <c r="L215" s="801">
        <v>0</v>
      </c>
      <c r="M215" s="803">
        <f>+J215+L215</f>
        <v>0</v>
      </c>
      <c r="N215" s="805" t="s">
        <v>381</v>
      </c>
      <c r="O215" s="806">
        <v>0</v>
      </c>
      <c r="P215" s="803">
        <f>+M215+O215</f>
        <v>0</v>
      </c>
      <c r="Q215" s="807" t="s">
        <v>381</v>
      </c>
    </row>
    <row r="216" spans="1:17" ht="12.75">
      <c r="A216" s="776"/>
      <c r="B216" s="774"/>
      <c r="C216" s="821"/>
      <c r="D216" s="800"/>
      <c r="E216" s="805"/>
      <c r="F216" s="816"/>
      <c r="G216" s="822"/>
      <c r="H216" s="800"/>
      <c r="I216" s="1532"/>
      <c r="J216" s="1527"/>
      <c r="K216" s="1528"/>
      <c r="L216" s="818"/>
      <c r="M216" s="822"/>
      <c r="N216" s="805"/>
      <c r="O216" s="819"/>
      <c r="P216" s="822"/>
      <c r="Q216" s="807"/>
    </row>
    <row r="217" spans="1:17" ht="12.75">
      <c r="A217" s="775" t="s">
        <v>53</v>
      </c>
      <c r="B217" s="774"/>
      <c r="C217" s="808">
        <f>SUM(C218,C220,C222,C240,C226,C228,C230,C232,C234,C236,C238,C224)</f>
        <v>0</v>
      </c>
      <c r="D217" s="814"/>
      <c r="E217" s="815"/>
      <c r="F217" s="816"/>
      <c r="G217" s="811">
        <f>SUM(G218,G220,G222,G240,G226,G228,G230,G232,G234,G236,G238,G224)</f>
        <v>0</v>
      </c>
      <c r="H217" s="814"/>
      <c r="I217" s="1532"/>
      <c r="J217" s="1534">
        <f>SUM(J218,J220,J222,J240,J226,J228,J230,J232,J234,J236,J238,J224)</f>
        <v>0</v>
      </c>
      <c r="K217" s="1533"/>
      <c r="L217" s="818"/>
      <c r="M217" s="811">
        <f>SUM(M218,M220,M222,M240,M226,M228,M230,M232,M234,M236,M238,M224)</f>
        <v>0</v>
      </c>
      <c r="N217" s="815"/>
      <c r="O217" s="819"/>
      <c r="P217" s="811">
        <f>SUM(P218,P220,P222,P240,P226,P228,P230,P232,P234,P236,P238,P224)</f>
        <v>0</v>
      </c>
      <c r="Q217" s="820"/>
    </row>
    <row r="218" spans="1:17" ht="12.75">
      <c r="A218" s="773" t="s">
        <v>385</v>
      </c>
      <c r="B218" s="774"/>
      <c r="C218" s="799">
        <v>0</v>
      </c>
      <c r="D218" s="800" t="s">
        <v>381</v>
      </c>
      <c r="E218" s="801">
        <v>0</v>
      </c>
      <c r="F218" s="802">
        <v>0</v>
      </c>
      <c r="G218" s="803">
        <f>+C218+E218+(F218*(C218+E218))</f>
        <v>0</v>
      </c>
      <c r="H218" s="800" t="s">
        <v>381</v>
      </c>
      <c r="I218" s="1526">
        <v>0</v>
      </c>
      <c r="J218" s="1527">
        <f>+G218-(G218*I218)</f>
        <v>0</v>
      </c>
      <c r="K218" s="1528" t="s">
        <v>381</v>
      </c>
      <c r="L218" s="801">
        <v>0</v>
      </c>
      <c r="M218" s="803">
        <f>+J218+L218</f>
        <v>0</v>
      </c>
      <c r="N218" s="805" t="s">
        <v>381</v>
      </c>
      <c r="O218" s="806">
        <v>0</v>
      </c>
      <c r="P218" s="803">
        <f>+M218+O218</f>
        <v>0</v>
      </c>
      <c r="Q218" s="807" t="s">
        <v>381</v>
      </c>
    </row>
    <row r="219" spans="1:17" ht="12.75">
      <c r="A219" s="776"/>
      <c r="B219" s="774"/>
      <c r="C219" s="821"/>
      <c r="D219" s="800"/>
      <c r="E219" s="805"/>
      <c r="F219" s="816"/>
      <c r="G219" s="822"/>
      <c r="H219" s="800"/>
      <c r="I219" s="1532"/>
      <c r="J219" s="1527"/>
      <c r="K219" s="1528"/>
      <c r="L219" s="818"/>
      <c r="M219" s="822"/>
      <c r="N219" s="805"/>
      <c r="O219" s="819"/>
      <c r="P219" s="822"/>
      <c r="Q219" s="807"/>
    </row>
    <row r="220" spans="1:17" ht="12.75">
      <c r="A220" s="773" t="s">
        <v>363</v>
      </c>
      <c r="B220" s="774"/>
      <c r="C220" s="799">
        <v>0</v>
      </c>
      <c r="D220" s="800" t="s">
        <v>381</v>
      </c>
      <c r="E220" s="801">
        <v>0</v>
      </c>
      <c r="F220" s="802">
        <v>0</v>
      </c>
      <c r="G220" s="803">
        <f>+C220+E220+(F220*(C220+E220))</f>
        <v>0</v>
      </c>
      <c r="H220" s="800" t="s">
        <v>381</v>
      </c>
      <c r="I220" s="1526">
        <v>0</v>
      </c>
      <c r="J220" s="1527">
        <f>+G220-(G220*I220)</f>
        <v>0</v>
      </c>
      <c r="K220" s="1528" t="s">
        <v>381</v>
      </c>
      <c r="L220" s="801">
        <v>0</v>
      </c>
      <c r="M220" s="803">
        <f>+J220+L220</f>
        <v>0</v>
      </c>
      <c r="N220" s="805" t="s">
        <v>381</v>
      </c>
      <c r="O220" s="806">
        <v>0</v>
      </c>
      <c r="P220" s="803">
        <f>+M220+O220</f>
        <v>0</v>
      </c>
      <c r="Q220" s="807" t="s">
        <v>381</v>
      </c>
    </row>
    <row r="221" spans="1:17" ht="12.75">
      <c r="A221" s="773"/>
      <c r="B221" s="774"/>
      <c r="C221" s="821"/>
      <c r="D221" s="800"/>
      <c r="E221" s="805"/>
      <c r="F221" s="816"/>
      <c r="G221" s="822"/>
      <c r="H221" s="800"/>
      <c r="I221" s="1532"/>
      <c r="J221" s="1527"/>
      <c r="K221" s="1528"/>
      <c r="L221" s="818"/>
      <c r="M221" s="822"/>
      <c r="N221" s="805"/>
      <c r="O221" s="819"/>
      <c r="P221" s="822"/>
      <c r="Q221" s="807"/>
    </row>
    <row r="222" spans="1:17" ht="12.75">
      <c r="A222" s="773" t="s">
        <v>367</v>
      </c>
      <c r="B222" s="774"/>
      <c r="C222" s="799">
        <v>0</v>
      </c>
      <c r="D222" s="800" t="s">
        <v>381</v>
      </c>
      <c r="E222" s="801">
        <v>0</v>
      </c>
      <c r="F222" s="802">
        <v>0</v>
      </c>
      <c r="G222" s="803">
        <f>+C222+E222+(F222*(C222+E222))</f>
        <v>0</v>
      </c>
      <c r="H222" s="800" t="s">
        <v>381</v>
      </c>
      <c r="I222" s="1526">
        <v>0</v>
      </c>
      <c r="J222" s="1527">
        <f>+G222-(G222*I222)</f>
        <v>0</v>
      </c>
      <c r="K222" s="1528" t="s">
        <v>381</v>
      </c>
      <c r="L222" s="801">
        <v>0</v>
      </c>
      <c r="M222" s="803">
        <f>+J222+L222</f>
        <v>0</v>
      </c>
      <c r="N222" s="805" t="s">
        <v>381</v>
      </c>
      <c r="O222" s="806">
        <v>0</v>
      </c>
      <c r="P222" s="803">
        <f>+M222+O222</f>
        <v>0</v>
      </c>
      <c r="Q222" s="807" t="s">
        <v>381</v>
      </c>
    </row>
    <row r="223" spans="1:17" ht="12.75">
      <c r="A223" s="777"/>
      <c r="B223" s="778"/>
      <c r="C223" s="823"/>
      <c r="D223" s="824"/>
      <c r="E223" s="818"/>
      <c r="F223" s="816"/>
      <c r="G223" s="818"/>
      <c r="H223" s="824"/>
      <c r="I223" s="1532"/>
      <c r="J223" s="1527"/>
      <c r="K223" s="1533"/>
      <c r="L223" s="818"/>
      <c r="M223" s="818"/>
      <c r="N223" s="818"/>
      <c r="O223" s="819"/>
      <c r="P223" s="818"/>
      <c r="Q223" s="825"/>
    </row>
    <row r="224" spans="1:17" s="1521" customFormat="1" ht="12.75">
      <c r="A224" s="1567" t="s">
        <v>504</v>
      </c>
      <c r="B224" s="1568"/>
      <c r="C224" s="1569">
        <v>0</v>
      </c>
      <c r="D224" s="1528" t="s">
        <v>381</v>
      </c>
      <c r="E224" s="1547">
        <v>0</v>
      </c>
      <c r="F224" s="1570">
        <v>0</v>
      </c>
      <c r="G224" s="1571">
        <f>+C224+E224+(F224*(C224+E224))</f>
        <v>0</v>
      </c>
      <c r="H224" s="1528" t="s">
        <v>381</v>
      </c>
      <c r="I224" s="1526">
        <v>0</v>
      </c>
      <c r="J224" s="1527">
        <f>+G224-(G224*I224)</f>
        <v>0</v>
      </c>
      <c r="K224" s="1528" t="s">
        <v>381</v>
      </c>
      <c r="L224" s="1547">
        <v>0</v>
      </c>
      <c r="M224" s="1571">
        <f>+J224+L224</f>
        <v>0</v>
      </c>
      <c r="N224" s="1549" t="s">
        <v>381</v>
      </c>
      <c r="O224" s="1572">
        <v>0</v>
      </c>
      <c r="P224" s="1571">
        <f>+M224+O224</f>
        <v>0</v>
      </c>
      <c r="Q224" s="1573" t="s">
        <v>381</v>
      </c>
    </row>
    <row r="225" spans="1:17" ht="12.75">
      <c r="A225" s="773"/>
      <c r="B225" s="774"/>
      <c r="C225" s="826"/>
      <c r="D225" s="800"/>
      <c r="E225" s="827"/>
      <c r="F225" s="828"/>
      <c r="G225" s="803"/>
      <c r="H225" s="800"/>
      <c r="I225" s="1535"/>
      <c r="J225" s="1527"/>
      <c r="K225" s="1528"/>
      <c r="L225" s="827"/>
      <c r="M225" s="803"/>
      <c r="N225" s="805"/>
      <c r="O225" s="829"/>
      <c r="P225" s="803"/>
      <c r="Q225" s="807"/>
    </row>
    <row r="226" spans="1:17" ht="12.75">
      <c r="A226" s="773" t="s">
        <v>365</v>
      </c>
      <c r="B226" s="774"/>
      <c r="C226" s="799">
        <v>0</v>
      </c>
      <c r="D226" s="800" t="s">
        <v>381</v>
      </c>
      <c r="E226" s="801">
        <v>0</v>
      </c>
      <c r="F226" s="802">
        <v>0</v>
      </c>
      <c r="G226" s="803">
        <f>+C226+E226+(F226*(C226+E226))</f>
        <v>0</v>
      </c>
      <c r="H226" s="800" t="s">
        <v>381</v>
      </c>
      <c r="I226" s="1526">
        <v>0</v>
      </c>
      <c r="J226" s="1527">
        <f>+G226-(G226*I226)</f>
        <v>0</v>
      </c>
      <c r="K226" s="1528" t="s">
        <v>381</v>
      </c>
      <c r="L226" s="801">
        <v>0</v>
      </c>
      <c r="M226" s="803">
        <f>+J226+L226</f>
        <v>0</v>
      </c>
      <c r="N226" s="805" t="s">
        <v>381</v>
      </c>
      <c r="O226" s="806">
        <v>0</v>
      </c>
      <c r="P226" s="803">
        <f>+M226+O226</f>
        <v>0</v>
      </c>
      <c r="Q226" s="807" t="s">
        <v>381</v>
      </c>
    </row>
    <row r="227" spans="1:17" ht="12.75">
      <c r="A227" s="773"/>
      <c r="B227" s="774"/>
      <c r="C227" s="826"/>
      <c r="D227" s="800"/>
      <c r="E227" s="827"/>
      <c r="F227" s="828"/>
      <c r="G227" s="803"/>
      <c r="H227" s="800"/>
      <c r="I227" s="1535"/>
      <c r="J227" s="1527"/>
      <c r="K227" s="1528"/>
      <c r="L227" s="827"/>
      <c r="M227" s="803"/>
      <c r="N227" s="805"/>
      <c r="O227" s="829"/>
      <c r="P227" s="803"/>
      <c r="Q227" s="807"/>
    </row>
    <row r="228" spans="1:17" ht="12.75">
      <c r="A228" s="773" t="s">
        <v>400</v>
      </c>
      <c r="B228" s="774"/>
      <c r="C228" s="1484">
        <v>0</v>
      </c>
      <c r="D228" s="1485" t="s">
        <v>381</v>
      </c>
      <c r="E228" s="1486">
        <v>0</v>
      </c>
      <c r="F228" s="1487">
        <v>0</v>
      </c>
      <c r="G228" s="1488">
        <f>+C228+E228+(F228*(C228+E228))</f>
        <v>0</v>
      </c>
      <c r="H228" s="1485" t="s">
        <v>381</v>
      </c>
      <c r="I228" s="1536">
        <v>0</v>
      </c>
      <c r="J228" s="1537">
        <f>+G228-(G228*I228)</f>
        <v>0</v>
      </c>
      <c r="K228" s="1538" t="s">
        <v>381</v>
      </c>
      <c r="L228" s="1486">
        <v>0</v>
      </c>
      <c r="M228" s="1488">
        <f>+J228+L228</f>
        <v>0</v>
      </c>
      <c r="N228" s="1489" t="s">
        <v>381</v>
      </c>
      <c r="O228" s="1490">
        <v>0</v>
      </c>
      <c r="P228" s="1488">
        <f>+M228+O228</f>
        <v>0</v>
      </c>
      <c r="Q228" s="1491" t="s">
        <v>381</v>
      </c>
    </row>
    <row r="229" spans="1:17" ht="12.75">
      <c r="A229" s="773"/>
      <c r="B229" s="774"/>
      <c r="C229" s="1492"/>
      <c r="D229" s="1485"/>
      <c r="E229" s="1493"/>
      <c r="F229" s="1494"/>
      <c r="G229" s="1488"/>
      <c r="H229" s="1485"/>
      <c r="I229" s="1539"/>
      <c r="J229" s="1537"/>
      <c r="K229" s="1538"/>
      <c r="L229" s="1493"/>
      <c r="M229" s="1488"/>
      <c r="N229" s="1489"/>
      <c r="O229" s="1495"/>
      <c r="P229" s="1488"/>
      <c r="Q229" s="1491"/>
    </row>
    <row r="230" spans="1:17" ht="12.75">
      <c r="A230" s="773" t="s">
        <v>395</v>
      </c>
      <c r="B230" s="774"/>
      <c r="C230" s="1484">
        <v>0</v>
      </c>
      <c r="D230" s="1485" t="s">
        <v>381</v>
      </c>
      <c r="E230" s="1486">
        <v>0</v>
      </c>
      <c r="F230" s="1487">
        <v>0</v>
      </c>
      <c r="G230" s="1488">
        <f>+C230+E230+(F230*(C230+E230))</f>
        <v>0</v>
      </c>
      <c r="H230" s="1485" t="s">
        <v>381</v>
      </c>
      <c r="I230" s="1536">
        <v>0</v>
      </c>
      <c r="J230" s="1537">
        <f>+G230-(G230*I230)</f>
        <v>0</v>
      </c>
      <c r="K230" s="1538" t="s">
        <v>381</v>
      </c>
      <c r="L230" s="1486">
        <v>0</v>
      </c>
      <c r="M230" s="1488">
        <f>+J230+L230</f>
        <v>0</v>
      </c>
      <c r="N230" s="1489" t="s">
        <v>381</v>
      </c>
      <c r="O230" s="1490">
        <v>0</v>
      </c>
      <c r="P230" s="1488">
        <f>+M230+O230</f>
        <v>0</v>
      </c>
      <c r="Q230" s="1491" t="s">
        <v>381</v>
      </c>
    </row>
    <row r="231" spans="1:17" ht="12.75">
      <c r="A231" s="773"/>
      <c r="B231" s="774"/>
      <c r="C231" s="1492"/>
      <c r="D231" s="1485"/>
      <c r="E231" s="1493"/>
      <c r="F231" s="1494"/>
      <c r="G231" s="1488"/>
      <c r="H231" s="1485"/>
      <c r="I231" s="1539"/>
      <c r="J231" s="1537"/>
      <c r="K231" s="1538"/>
      <c r="L231" s="1493"/>
      <c r="M231" s="1488"/>
      <c r="N231" s="1489"/>
      <c r="O231" s="1495"/>
      <c r="P231" s="1488"/>
      <c r="Q231" s="1491"/>
    </row>
    <row r="232" spans="1:17" ht="12.75">
      <c r="A232" s="773" t="s">
        <v>396</v>
      </c>
      <c r="B232" s="774"/>
      <c r="C232" s="1484">
        <v>0</v>
      </c>
      <c r="D232" s="1485" t="s">
        <v>381</v>
      </c>
      <c r="E232" s="1486">
        <v>0</v>
      </c>
      <c r="F232" s="1487">
        <v>0</v>
      </c>
      <c r="G232" s="1488">
        <f>+C232+E232+(F232*(C232+E232))</f>
        <v>0</v>
      </c>
      <c r="H232" s="1485" t="s">
        <v>381</v>
      </c>
      <c r="I232" s="1536">
        <v>0</v>
      </c>
      <c r="J232" s="1537">
        <f>+G232-(G232*I232)</f>
        <v>0</v>
      </c>
      <c r="K232" s="1538" t="s">
        <v>381</v>
      </c>
      <c r="L232" s="1486">
        <v>0</v>
      </c>
      <c r="M232" s="1488">
        <f>+J232+L232</f>
        <v>0</v>
      </c>
      <c r="N232" s="1489" t="s">
        <v>381</v>
      </c>
      <c r="O232" s="1490">
        <v>0</v>
      </c>
      <c r="P232" s="1488">
        <f>+M232+O232</f>
        <v>0</v>
      </c>
      <c r="Q232" s="1491" t="s">
        <v>381</v>
      </c>
    </row>
    <row r="233" spans="1:17" ht="12.75">
      <c r="A233" s="773"/>
      <c r="B233" s="774"/>
      <c r="C233" s="1492"/>
      <c r="D233" s="1485"/>
      <c r="E233" s="1493"/>
      <c r="F233" s="1494"/>
      <c r="G233" s="1488"/>
      <c r="H233" s="1485"/>
      <c r="I233" s="1539"/>
      <c r="J233" s="1537"/>
      <c r="K233" s="1538"/>
      <c r="L233" s="1493"/>
      <c r="M233" s="1488"/>
      <c r="N233" s="1489"/>
      <c r="O233" s="1495"/>
      <c r="P233" s="1488"/>
      <c r="Q233" s="1491"/>
    </row>
    <row r="234" spans="1:17" ht="12.75">
      <c r="A234" s="773" t="s">
        <v>397</v>
      </c>
      <c r="B234" s="774"/>
      <c r="C234" s="1484">
        <v>0</v>
      </c>
      <c r="D234" s="1485" t="s">
        <v>381</v>
      </c>
      <c r="E234" s="1486">
        <v>0</v>
      </c>
      <c r="F234" s="1487">
        <v>0</v>
      </c>
      <c r="G234" s="1488">
        <f>+C234+E234+(F234*(C234+E234))</f>
        <v>0</v>
      </c>
      <c r="H234" s="1485" t="s">
        <v>381</v>
      </c>
      <c r="I234" s="1536">
        <v>0</v>
      </c>
      <c r="J234" s="1537">
        <f>+G234-(G234*I234)</f>
        <v>0</v>
      </c>
      <c r="K234" s="1538" t="s">
        <v>381</v>
      </c>
      <c r="L234" s="1486">
        <v>0</v>
      </c>
      <c r="M234" s="1488">
        <f>+J234+L234</f>
        <v>0</v>
      </c>
      <c r="N234" s="1489" t="s">
        <v>381</v>
      </c>
      <c r="O234" s="1490">
        <v>0</v>
      </c>
      <c r="P234" s="1488">
        <f>+M234+O234</f>
        <v>0</v>
      </c>
      <c r="Q234" s="1491" t="s">
        <v>381</v>
      </c>
    </row>
    <row r="235" spans="1:17" ht="12.75">
      <c r="A235" s="773"/>
      <c r="B235" s="774"/>
      <c r="C235" s="1492"/>
      <c r="D235" s="1485"/>
      <c r="E235" s="1493"/>
      <c r="F235" s="1494"/>
      <c r="G235" s="1488"/>
      <c r="H235" s="1485"/>
      <c r="I235" s="1539"/>
      <c r="J235" s="1537"/>
      <c r="K235" s="1538"/>
      <c r="L235" s="1493"/>
      <c r="M235" s="1488"/>
      <c r="N235" s="1489"/>
      <c r="O235" s="1495"/>
      <c r="P235" s="1488"/>
      <c r="Q235" s="1491"/>
    </row>
    <row r="236" spans="1:17" ht="12.75">
      <c r="A236" s="773" t="s">
        <v>398</v>
      </c>
      <c r="B236" s="774"/>
      <c r="C236" s="1484">
        <v>0</v>
      </c>
      <c r="D236" s="1485" t="s">
        <v>381</v>
      </c>
      <c r="E236" s="1486">
        <v>0</v>
      </c>
      <c r="F236" s="1487">
        <v>0</v>
      </c>
      <c r="G236" s="1488">
        <f>+C236+E236+(F236*(C236+E236))</f>
        <v>0</v>
      </c>
      <c r="H236" s="1485" t="s">
        <v>381</v>
      </c>
      <c r="I236" s="1536">
        <v>0</v>
      </c>
      <c r="J236" s="1537">
        <f>+G236-(G236*I236)</f>
        <v>0</v>
      </c>
      <c r="K236" s="1538" t="s">
        <v>381</v>
      </c>
      <c r="L236" s="1486">
        <v>0</v>
      </c>
      <c r="M236" s="1488">
        <f>+J236+L236</f>
        <v>0</v>
      </c>
      <c r="N236" s="1489" t="s">
        <v>381</v>
      </c>
      <c r="O236" s="1490">
        <v>0</v>
      </c>
      <c r="P236" s="1488">
        <f>+M236+O236</f>
        <v>0</v>
      </c>
      <c r="Q236" s="1491" t="s">
        <v>381</v>
      </c>
    </row>
    <row r="237" spans="1:17" ht="12.75">
      <c r="A237" s="773"/>
      <c r="B237" s="774"/>
      <c r="C237" s="1492"/>
      <c r="D237" s="1485"/>
      <c r="E237" s="1493"/>
      <c r="F237" s="1494"/>
      <c r="G237" s="1488"/>
      <c r="H237" s="1485"/>
      <c r="I237" s="1539"/>
      <c r="J237" s="1537"/>
      <c r="K237" s="1538"/>
      <c r="L237" s="1493"/>
      <c r="M237" s="1488"/>
      <c r="N237" s="1489"/>
      <c r="O237" s="1495"/>
      <c r="P237" s="1488"/>
      <c r="Q237" s="1491"/>
    </row>
    <row r="238" spans="1:17" ht="12.75">
      <c r="A238" s="773" t="s">
        <v>399</v>
      </c>
      <c r="B238" s="774"/>
      <c r="C238" s="1484">
        <v>0</v>
      </c>
      <c r="D238" s="1485" t="s">
        <v>381</v>
      </c>
      <c r="E238" s="1486">
        <v>0</v>
      </c>
      <c r="F238" s="1487">
        <v>0</v>
      </c>
      <c r="G238" s="1488">
        <f>+C238+E238+(F238*(C238+E238))</f>
        <v>0</v>
      </c>
      <c r="H238" s="1485" t="s">
        <v>381</v>
      </c>
      <c r="I238" s="1536">
        <v>0</v>
      </c>
      <c r="J238" s="1537">
        <f>+G238-(G238*I238)</f>
        <v>0</v>
      </c>
      <c r="K238" s="1538" t="s">
        <v>381</v>
      </c>
      <c r="L238" s="1486">
        <v>0</v>
      </c>
      <c r="M238" s="1488">
        <f>+J238+L238</f>
        <v>0</v>
      </c>
      <c r="N238" s="1489" t="s">
        <v>381</v>
      </c>
      <c r="O238" s="1490">
        <v>0</v>
      </c>
      <c r="P238" s="1488">
        <f>+M238+O238</f>
        <v>0</v>
      </c>
      <c r="Q238" s="1491" t="s">
        <v>381</v>
      </c>
    </row>
    <row r="239" spans="1:17" ht="12.75">
      <c r="A239" s="773"/>
      <c r="B239" s="774"/>
      <c r="C239" s="826"/>
      <c r="D239" s="800"/>
      <c r="E239" s="827"/>
      <c r="F239" s="828"/>
      <c r="G239" s="803"/>
      <c r="H239" s="800"/>
      <c r="I239" s="1535"/>
      <c r="J239" s="1527"/>
      <c r="K239" s="1528"/>
      <c r="L239" s="827"/>
      <c r="M239" s="803"/>
      <c r="N239" s="805"/>
      <c r="O239" s="829"/>
      <c r="P239" s="803"/>
      <c r="Q239" s="807"/>
    </row>
    <row r="240" spans="1:17" ht="13.5" thickBot="1">
      <c r="A240" s="779" t="s">
        <v>401</v>
      </c>
      <c r="B240" s="780"/>
      <c r="C240" s="830">
        <v>0</v>
      </c>
      <c r="D240" s="831" t="s">
        <v>381</v>
      </c>
      <c r="E240" s="832">
        <v>0</v>
      </c>
      <c r="F240" s="833">
        <v>0</v>
      </c>
      <c r="G240" s="834">
        <f>+C240+E240+(F240*(C240+E240))</f>
        <v>0</v>
      </c>
      <c r="H240" s="831" t="s">
        <v>381</v>
      </c>
      <c r="I240" s="1540">
        <v>0</v>
      </c>
      <c r="J240" s="1541">
        <f>+G240-(G240*I240)</f>
        <v>0</v>
      </c>
      <c r="K240" s="1542" t="s">
        <v>381</v>
      </c>
      <c r="L240" s="832">
        <v>0</v>
      </c>
      <c r="M240" s="834">
        <f>+J240+L240</f>
        <v>0</v>
      </c>
      <c r="N240" s="835" t="s">
        <v>381</v>
      </c>
      <c r="O240" s="836">
        <v>0</v>
      </c>
      <c r="P240" s="834">
        <f>+M240+O240</f>
        <v>0</v>
      </c>
      <c r="Q240" s="837" t="s">
        <v>381</v>
      </c>
    </row>
    <row r="241" spans="1:17" s="788" customFormat="1" ht="13.5" thickBot="1">
      <c r="A241" s="781" t="s">
        <v>386</v>
      </c>
      <c r="B241" s="782"/>
      <c r="C241" s="783">
        <f>C203</f>
        <v>0</v>
      </c>
      <c r="D241" s="784"/>
      <c r="E241" s="785"/>
      <c r="F241" s="785"/>
      <c r="G241" s="786">
        <f>G203</f>
        <v>0</v>
      </c>
      <c r="H241" s="784"/>
      <c r="I241" s="1543"/>
      <c r="J241" s="1544">
        <f>J203</f>
        <v>0</v>
      </c>
      <c r="K241" s="1543"/>
      <c r="L241" s="785"/>
      <c r="M241" s="786">
        <f>M203</f>
        <v>0</v>
      </c>
      <c r="N241" s="784"/>
      <c r="O241" s="785"/>
      <c r="P241" s="786">
        <f>P203</f>
        <v>0</v>
      </c>
      <c r="Q241" s="787"/>
    </row>
    <row r="242" spans="1:17" s="793" customFormat="1" ht="13.5" thickBot="1">
      <c r="A242" s="789" t="s">
        <v>387</v>
      </c>
      <c r="B242" s="790"/>
      <c r="C242" s="791">
        <f>SUM(C205,C207,C217,C201)</f>
        <v>0</v>
      </c>
      <c r="D242" s="792"/>
      <c r="E242" s="792"/>
      <c r="F242" s="792"/>
      <c r="G242" s="792">
        <f>SUM(G205,G207,G217,G201)</f>
        <v>0</v>
      </c>
      <c r="H242" s="792"/>
      <c r="I242" s="1545"/>
      <c r="J242" s="1545">
        <f>SUM(J205,J207,J217,J201)</f>
        <v>0</v>
      </c>
      <c r="K242" s="1545"/>
      <c r="L242" s="792"/>
      <c r="M242" s="792">
        <f>SUM(M205,M207,M217,M201)</f>
        <v>0</v>
      </c>
      <c r="N242" s="792"/>
      <c r="O242" s="792"/>
      <c r="P242" s="792">
        <f>SUM(P205,P207,P217,P201)</f>
        <v>0</v>
      </c>
      <c r="Q242" s="790"/>
    </row>
    <row r="243" spans="3:17" ht="12.75">
      <c r="C243" s="846"/>
      <c r="D243" s="846"/>
      <c r="E243" s="846"/>
      <c r="F243" s="846"/>
      <c r="G243" s="846"/>
      <c r="H243" s="846"/>
      <c r="I243" s="1557"/>
      <c r="J243" s="1557"/>
      <c r="K243" s="1557"/>
      <c r="L243" s="846"/>
      <c r="M243" s="846"/>
      <c r="N243" s="846"/>
      <c r="O243" s="846"/>
      <c r="P243" s="846"/>
      <c r="Q243" s="846"/>
    </row>
    <row r="244" spans="3:17" ht="13.5" thickBot="1">
      <c r="C244" s="846"/>
      <c r="D244" s="846"/>
      <c r="E244" s="846"/>
      <c r="F244" s="846"/>
      <c r="G244" s="846"/>
      <c r="H244" s="846"/>
      <c r="I244" s="1557"/>
      <c r="J244" s="1557"/>
      <c r="K244" s="1557"/>
      <c r="L244" s="846"/>
      <c r="M244" s="846"/>
      <c r="N244" s="846"/>
      <c r="O244" s="846"/>
      <c r="P244" s="846"/>
      <c r="Q244" s="846"/>
    </row>
    <row r="245" spans="3:17" ht="13.5" thickBot="1">
      <c r="C245" s="1710"/>
      <c r="D245" s="1711"/>
      <c r="E245" s="1711"/>
      <c r="F245" s="1711"/>
      <c r="G245" s="1711"/>
      <c r="H245" s="1711"/>
      <c r="I245" s="1711"/>
      <c r="J245" s="1711"/>
      <c r="K245" s="1711"/>
      <c r="L245" s="1711"/>
      <c r="M245" s="1711"/>
      <c r="N245" s="1711"/>
      <c r="O245" s="1711"/>
      <c r="P245" s="1711"/>
      <c r="Q245" s="1712"/>
    </row>
    <row r="246" spans="1:17" ht="72.75" customHeight="1" thickBot="1">
      <c r="A246" s="1708" t="s">
        <v>486</v>
      </c>
      <c r="B246" s="1709"/>
      <c r="C246" s="847" t="s">
        <v>373</v>
      </c>
      <c r="D246" s="796" t="s">
        <v>374</v>
      </c>
      <c r="E246" s="796" t="s">
        <v>494</v>
      </c>
      <c r="F246" s="796" t="s">
        <v>375</v>
      </c>
      <c r="G246" s="795" t="s">
        <v>376</v>
      </c>
      <c r="H246" s="796" t="s">
        <v>374</v>
      </c>
      <c r="I246" s="1522" t="s">
        <v>492</v>
      </c>
      <c r="J246" s="1522" t="s">
        <v>493</v>
      </c>
      <c r="K246" s="1524" t="s">
        <v>374</v>
      </c>
      <c r="L246" s="796" t="s">
        <v>377</v>
      </c>
      <c r="M246" s="796" t="s">
        <v>378</v>
      </c>
      <c r="N246" s="848" t="s">
        <v>374</v>
      </c>
      <c r="O246" s="1381" t="s">
        <v>468</v>
      </c>
      <c r="P246" s="1381" t="s">
        <v>496</v>
      </c>
      <c r="Q246" s="849" t="s">
        <v>374</v>
      </c>
    </row>
    <row r="247" spans="1:17" ht="12.75">
      <c r="A247" s="771" t="s">
        <v>335</v>
      </c>
      <c r="B247" s="772"/>
      <c r="C247" s="794"/>
      <c r="D247" s="795"/>
      <c r="E247" s="796"/>
      <c r="F247" s="795"/>
      <c r="G247" s="797"/>
      <c r="H247" s="795"/>
      <c r="I247" s="1524"/>
      <c r="J247" s="1546"/>
      <c r="K247" s="1525"/>
      <c r="L247" s="796"/>
      <c r="M247" s="797"/>
      <c r="N247" s="796"/>
      <c r="O247" s="795"/>
      <c r="P247" s="797"/>
      <c r="Q247" s="798"/>
    </row>
    <row r="248" spans="1:17" ht="12.75">
      <c r="A248" s="773" t="s">
        <v>337</v>
      </c>
      <c r="B248" s="774"/>
      <c r="C248" s="799">
        <v>0</v>
      </c>
      <c r="D248" s="800" t="s">
        <v>381</v>
      </c>
      <c r="E248" s="801">
        <v>0</v>
      </c>
      <c r="F248" s="802">
        <v>0</v>
      </c>
      <c r="G248" s="803">
        <f>+C248+E248+(F248*(C248+E248))</f>
        <v>0</v>
      </c>
      <c r="H248" s="804" t="s">
        <v>381</v>
      </c>
      <c r="I248" s="1526">
        <v>0</v>
      </c>
      <c r="J248" s="1527">
        <f>+G248-(G248*I248)</f>
        <v>0</v>
      </c>
      <c r="K248" s="1528" t="s">
        <v>381</v>
      </c>
      <c r="L248" s="801">
        <v>0</v>
      </c>
      <c r="M248" s="803">
        <f>+J248+L248</f>
        <v>0</v>
      </c>
      <c r="N248" s="805" t="s">
        <v>381</v>
      </c>
      <c r="O248" s="806">
        <v>0</v>
      </c>
      <c r="P248" s="803">
        <f>+M248+O248</f>
        <v>0</v>
      </c>
      <c r="Q248" s="807" t="s">
        <v>381</v>
      </c>
    </row>
    <row r="249" spans="1:17" ht="12.75">
      <c r="A249" s="775"/>
      <c r="B249" s="774"/>
      <c r="C249" s="808"/>
      <c r="D249" s="809"/>
      <c r="E249" s="810"/>
      <c r="F249" s="809"/>
      <c r="G249" s="811"/>
      <c r="H249" s="809"/>
      <c r="I249" s="1529"/>
      <c r="J249" s="1530"/>
      <c r="K249" s="1531"/>
      <c r="L249" s="810"/>
      <c r="M249" s="811"/>
      <c r="N249" s="810"/>
      <c r="O249" s="809"/>
      <c r="P249" s="811"/>
      <c r="Q249" s="812"/>
    </row>
    <row r="250" spans="1:17" ht="12.75">
      <c r="A250" s="773" t="s">
        <v>379</v>
      </c>
      <c r="B250" s="774"/>
      <c r="C250" s="799">
        <v>0</v>
      </c>
      <c r="D250" s="800" t="s">
        <v>380</v>
      </c>
      <c r="E250" s="801">
        <v>0</v>
      </c>
      <c r="F250" s="802">
        <v>0</v>
      </c>
      <c r="G250" s="803">
        <f>+C250+E250+(F250*(C250+E250))</f>
        <v>0</v>
      </c>
      <c r="H250" s="804" t="s">
        <v>380</v>
      </c>
      <c r="I250" s="1526">
        <v>0</v>
      </c>
      <c r="J250" s="1527">
        <f>+G250-(G250*I250)</f>
        <v>0</v>
      </c>
      <c r="K250" s="1528" t="s">
        <v>380</v>
      </c>
      <c r="L250" s="801">
        <v>0</v>
      </c>
      <c r="M250" s="803">
        <f>+J250+L250</f>
        <v>0</v>
      </c>
      <c r="N250" s="805" t="s">
        <v>380</v>
      </c>
      <c r="O250" s="806">
        <v>0</v>
      </c>
      <c r="P250" s="803">
        <f>+M250+O250</f>
        <v>0</v>
      </c>
      <c r="Q250" s="807" t="s">
        <v>380</v>
      </c>
    </row>
    <row r="251" spans="1:17" ht="12.75">
      <c r="A251" s="773"/>
      <c r="B251" s="774"/>
      <c r="C251" s="813"/>
      <c r="D251" s="814"/>
      <c r="E251" s="815"/>
      <c r="F251" s="816"/>
      <c r="G251" s="815"/>
      <c r="H251" s="817"/>
      <c r="I251" s="1532"/>
      <c r="J251" s="1527"/>
      <c r="K251" s="1533"/>
      <c r="L251" s="818"/>
      <c r="M251" s="815"/>
      <c r="N251" s="815"/>
      <c r="O251" s="819"/>
      <c r="P251" s="815"/>
      <c r="Q251" s="820"/>
    </row>
    <row r="252" spans="1:17" ht="12.75">
      <c r="A252" s="773" t="s">
        <v>347</v>
      </c>
      <c r="B252" s="774"/>
      <c r="C252" s="799">
        <v>0</v>
      </c>
      <c r="D252" s="800" t="s">
        <v>381</v>
      </c>
      <c r="E252" s="801">
        <v>0</v>
      </c>
      <c r="F252" s="802">
        <v>0</v>
      </c>
      <c r="G252" s="803">
        <f>+C252+E252+(F252*(C252+E252))</f>
        <v>0</v>
      </c>
      <c r="H252" s="804" t="s">
        <v>381</v>
      </c>
      <c r="I252" s="1526">
        <v>0</v>
      </c>
      <c r="J252" s="1527">
        <f>+G252-(G252*I252)</f>
        <v>0</v>
      </c>
      <c r="K252" s="1528" t="s">
        <v>381</v>
      </c>
      <c r="L252" s="801">
        <v>0</v>
      </c>
      <c r="M252" s="803">
        <f>+J252+L252</f>
        <v>0</v>
      </c>
      <c r="N252" s="805" t="s">
        <v>381</v>
      </c>
      <c r="O252" s="806">
        <v>0</v>
      </c>
      <c r="P252" s="803">
        <f>+M252+O252</f>
        <v>0</v>
      </c>
      <c r="Q252" s="807" t="s">
        <v>381</v>
      </c>
    </row>
    <row r="253" spans="1:17" ht="12.75">
      <c r="A253" s="773"/>
      <c r="B253" s="774"/>
      <c r="C253" s="821"/>
      <c r="D253" s="800"/>
      <c r="E253" s="805"/>
      <c r="F253" s="816"/>
      <c r="G253" s="822"/>
      <c r="H253" s="800"/>
      <c r="I253" s="1532"/>
      <c r="J253" s="1527"/>
      <c r="K253" s="1528"/>
      <c r="L253" s="818"/>
      <c r="M253" s="822"/>
      <c r="N253" s="805"/>
      <c r="O253" s="819"/>
      <c r="P253" s="822"/>
      <c r="Q253" s="807"/>
    </row>
    <row r="254" spans="1:17" ht="12.75">
      <c r="A254" s="775" t="s">
        <v>349</v>
      </c>
      <c r="B254" s="774"/>
      <c r="C254" s="808">
        <f>SUM(C255,C258,C260,C262)</f>
        <v>0</v>
      </c>
      <c r="D254" s="814"/>
      <c r="E254" s="815"/>
      <c r="F254" s="816"/>
      <c r="G254" s="811">
        <f>SUM(G255,G258,G260,G262)</f>
        <v>0</v>
      </c>
      <c r="H254" s="814"/>
      <c r="I254" s="1532"/>
      <c r="J254" s="1534">
        <f>SUM(J255,J258,J260,J262)</f>
        <v>0</v>
      </c>
      <c r="K254" s="1533"/>
      <c r="L254" s="818"/>
      <c r="M254" s="811">
        <f>SUM(M255,M258,M260,M262)</f>
        <v>0</v>
      </c>
      <c r="N254" s="815"/>
      <c r="O254" s="819"/>
      <c r="P254" s="811">
        <f>SUM(P255,P258,P260,P262)</f>
        <v>0</v>
      </c>
      <c r="Q254" s="820"/>
    </row>
    <row r="255" spans="1:17" ht="12.75">
      <c r="A255" s="773" t="s">
        <v>382</v>
      </c>
      <c r="B255" s="774"/>
      <c r="C255" s="799">
        <v>0</v>
      </c>
      <c r="D255" s="800" t="s">
        <v>381</v>
      </c>
      <c r="E255" s="801">
        <v>0</v>
      </c>
      <c r="F255" s="802">
        <v>0</v>
      </c>
      <c r="G255" s="803">
        <f>+C255+E255+(F255*(C255+E255))</f>
        <v>0</v>
      </c>
      <c r="H255" s="800" t="s">
        <v>381</v>
      </c>
      <c r="I255" s="1526">
        <v>0</v>
      </c>
      <c r="J255" s="1527">
        <f>+G255-(G255*I255)</f>
        <v>0</v>
      </c>
      <c r="K255" s="1528" t="s">
        <v>381</v>
      </c>
      <c r="L255" s="801">
        <v>0</v>
      </c>
      <c r="M255" s="803">
        <f>+J255+L255</f>
        <v>0</v>
      </c>
      <c r="N255" s="805" t="s">
        <v>381</v>
      </c>
      <c r="O255" s="806">
        <v>0</v>
      </c>
      <c r="P255" s="803">
        <f>+M255+O255</f>
        <v>0</v>
      </c>
      <c r="Q255" s="807" t="s">
        <v>381</v>
      </c>
    </row>
    <row r="256" spans="1:17" ht="12.75">
      <c r="A256" s="773" t="s">
        <v>383</v>
      </c>
      <c r="B256" s="774"/>
      <c r="C256" s="821"/>
      <c r="D256" s="814"/>
      <c r="E256" s="815"/>
      <c r="F256" s="816"/>
      <c r="G256" s="815"/>
      <c r="H256" s="814"/>
      <c r="I256" s="1532"/>
      <c r="J256" s="1527"/>
      <c r="K256" s="1533"/>
      <c r="L256" s="818"/>
      <c r="M256" s="815"/>
      <c r="N256" s="815"/>
      <c r="O256" s="819"/>
      <c r="P256" s="815"/>
      <c r="Q256" s="820"/>
    </row>
    <row r="257" spans="1:17" ht="12.75">
      <c r="A257" s="773"/>
      <c r="B257" s="774"/>
      <c r="C257" s="821"/>
      <c r="D257" s="814"/>
      <c r="E257" s="815"/>
      <c r="F257" s="816"/>
      <c r="G257" s="815"/>
      <c r="H257" s="814"/>
      <c r="I257" s="1532"/>
      <c r="J257" s="1527"/>
      <c r="K257" s="1533"/>
      <c r="L257" s="818"/>
      <c r="M257" s="815"/>
      <c r="N257" s="815"/>
      <c r="O257" s="819"/>
      <c r="P257" s="815"/>
      <c r="Q257" s="820"/>
    </row>
    <row r="258" spans="1:17" ht="12.75">
      <c r="A258" s="773" t="s">
        <v>354</v>
      </c>
      <c r="B258" s="774"/>
      <c r="C258" s="799">
        <v>0</v>
      </c>
      <c r="D258" s="800" t="s">
        <v>381</v>
      </c>
      <c r="E258" s="801">
        <v>0</v>
      </c>
      <c r="F258" s="802">
        <v>0</v>
      </c>
      <c r="G258" s="803">
        <f>+C258+E258+(F258*(C258+E258))</f>
        <v>0</v>
      </c>
      <c r="H258" s="800" t="s">
        <v>381</v>
      </c>
      <c r="I258" s="1526">
        <v>0</v>
      </c>
      <c r="J258" s="1527">
        <f>+G258-(G258*I258)</f>
        <v>0</v>
      </c>
      <c r="K258" s="1528" t="s">
        <v>381</v>
      </c>
      <c r="L258" s="801">
        <v>0</v>
      </c>
      <c r="M258" s="803">
        <f>+J258+L258</f>
        <v>0</v>
      </c>
      <c r="N258" s="805" t="s">
        <v>381</v>
      </c>
      <c r="O258" s="806">
        <v>0</v>
      </c>
      <c r="P258" s="803">
        <f>+M258+O258</f>
        <v>0</v>
      </c>
      <c r="Q258" s="807" t="s">
        <v>381</v>
      </c>
    </row>
    <row r="259" spans="1:17" ht="12.75">
      <c r="A259" s="773"/>
      <c r="B259" s="774"/>
      <c r="C259" s="821"/>
      <c r="D259" s="814"/>
      <c r="E259" s="815"/>
      <c r="F259" s="816"/>
      <c r="G259" s="815"/>
      <c r="H259" s="814"/>
      <c r="I259" s="1532"/>
      <c r="J259" s="1527"/>
      <c r="K259" s="1533"/>
      <c r="L259" s="818"/>
      <c r="M259" s="815"/>
      <c r="N259" s="815"/>
      <c r="O259" s="819"/>
      <c r="P259" s="815"/>
      <c r="Q259" s="820"/>
    </row>
    <row r="260" spans="1:17" ht="12.75">
      <c r="A260" s="773" t="s">
        <v>384</v>
      </c>
      <c r="B260" s="774"/>
      <c r="C260" s="799">
        <v>0</v>
      </c>
      <c r="D260" s="800" t="s">
        <v>381</v>
      </c>
      <c r="E260" s="801">
        <v>0</v>
      </c>
      <c r="F260" s="802">
        <v>0</v>
      </c>
      <c r="G260" s="803">
        <f>+C260+E260+(F260*(C260+E260))</f>
        <v>0</v>
      </c>
      <c r="H260" s="800" t="s">
        <v>381</v>
      </c>
      <c r="I260" s="1526">
        <v>0</v>
      </c>
      <c r="J260" s="1527">
        <f>+G260-(G260*I260)</f>
        <v>0</v>
      </c>
      <c r="K260" s="1528" t="s">
        <v>381</v>
      </c>
      <c r="L260" s="801">
        <v>0</v>
      </c>
      <c r="M260" s="803">
        <f>+J260+L260</f>
        <v>0</v>
      </c>
      <c r="N260" s="805" t="s">
        <v>381</v>
      </c>
      <c r="O260" s="806">
        <v>0</v>
      </c>
      <c r="P260" s="803">
        <f>+M260+O260</f>
        <v>0</v>
      </c>
      <c r="Q260" s="807" t="s">
        <v>381</v>
      </c>
    </row>
    <row r="261" spans="1:17" ht="12.75">
      <c r="A261" s="773"/>
      <c r="B261" s="774"/>
      <c r="C261" s="821"/>
      <c r="D261" s="814"/>
      <c r="E261" s="815"/>
      <c r="F261" s="816"/>
      <c r="G261" s="815"/>
      <c r="H261" s="814"/>
      <c r="I261" s="1532"/>
      <c r="J261" s="1527"/>
      <c r="K261" s="1533"/>
      <c r="L261" s="818"/>
      <c r="M261" s="815"/>
      <c r="N261" s="815"/>
      <c r="O261" s="819"/>
      <c r="P261" s="815"/>
      <c r="Q261" s="820"/>
    </row>
    <row r="262" spans="1:17" ht="12.75">
      <c r="A262" s="773" t="s">
        <v>358</v>
      </c>
      <c r="B262" s="774"/>
      <c r="C262" s="799">
        <v>0</v>
      </c>
      <c r="D262" s="800" t="s">
        <v>381</v>
      </c>
      <c r="E262" s="801">
        <v>0</v>
      </c>
      <c r="F262" s="802">
        <v>0</v>
      </c>
      <c r="G262" s="803">
        <f>+C262+E262+(F262*(C262+E262))</f>
        <v>0</v>
      </c>
      <c r="H262" s="800" t="s">
        <v>381</v>
      </c>
      <c r="I262" s="1526">
        <v>0</v>
      </c>
      <c r="J262" s="1527">
        <f>+G262-(G262*I262)</f>
        <v>0</v>
      </c>
      <c r="K262" s="1528" t="s">
        <v>381</v>
      </c>
      <c r="L262" s="801">
        <v>0</v>
      </c>
      <c r="M262" s="803">
        <f>+J262+L262</f>
        <v>0</v>
      </c>
      <c r="N262" s="805" t="s">
        <v>381</v>
      </c>
      <c r="O262" s="806">
        <v>0</v>
      </c>
      <c r="P262" s="803">
        <f>+M262+O262</f>
        <v>0</v>
      </c>
      <c r="Q262" s="807" t="s">
        <v>381</v>
      </c>
    </row>
    <row r="263" spans="1:17" ht="12.75">
      <c r="A263" s="776"/>
      <c r="B263" s="774"/>
      <c r="C263" s="821"/>
      <c r="D263" s="800"/>
      <c r="E263" s="805"/>
      <c r="F263" s="816"/>
      <c r="G263" s="822"/>
      <c r="H263" s="800"/>
      <c r="I263" s="1532"/>
      <c r="J263" s="1527"/>
      <c r="K263" s="1528"/>
      <c r="L263" s="818"/>
      <c r="M263" s="822"/>
      <c r="N263" s="805"/>
      <c r="O263" s="819"/>
      <c r="P263" s="822"/>
      <c r="Q263" s="807"/>
    </row>
    <row r="264" spans="1:17" ht="12.75">
      <c r="A264" s="775" t="s">
        <v>53</v>
      </c>
      <c r="B264" s="774"/>
      <c r="C264" s="808">
        <f>SUM(C265,C267,C269,C287,C273,C275,C277,C279,C281,C283,C285,C271)</f>
        <v>0</v>
      </c>
      <c r="D264" s="814"/>
      <c r="E264" s="815"/>
      <c r="F264" s="816"/>
      <c r="G264" s="811">
        <f>SUM(G265,G267,G269,G287,G273,G275,G277,G279,G281,G283,G285,G271)</f>
        <v>0</v>
      </c>
      <c r="H264" s="814"/>
      <c r="I264" s="1532"/>
      <c r="J264" s="1534">
        <f>SUM(J265,J267,J269,J287,J273,J275,J277,J279,J281,J283,J285,J271)</f>
        <v>0</v>
      </c>
      <c r="K264" s="1533"/>
      <c r="L264" s="818"/>
      <c r="M264" s="811">
        <f>SUM(M265,M267,M269,M287,M273,M275,M277,M279,M281,M283,M285,M271)</f>
        <v>0</v>
      </c>
      <c r="N264" s="815"/>
      <c r="O264" s="819"/>
      <c r="P264" s="811">
        <f>SUM(P265,P267,P269,P287,P273,P275,P277,P279,P281,P283,P285,P271)</f>
        <v>0</v>
      </c>
      <c r="Q264" s="820"/>
    </row>
    <row r="265" spans="1:17" ht="12.75">
      <c r="A265" s="773" t="s">
        <v>385</v>
      </c>
      <c r="B265" s="774"/>
      <c r="C265" s="799">
        <v>0</v>
      </c>
      <c r="D265" s="800" t="s">
        <v>381</v>
      </c>
      <c r="E265" s="801">
        <v>0</v>
      </c>
      <c r="F265" s="802">
        <v>0</v>
      </c>
      <c r="G265" s="803">
        <f>+C265+E265+(F265*(C265+E265))</f>
        <v>0</v>
      </c>
      <c r="H265" s="800" t="s">
        <v>381</v>
      </c>
      <c r="I265" s="1526">
        <v>0</v>
      </c>
      <c r="J265" s="1527">
        <f>+G265-(G265*I265)</f>
        <v>0</v>
      </c>
      <c r="K265" s="1528" t="s">
        <v>381</v>
      </c>
      <c r="L265" s="801">
        <v>0</v>
      </c>
      <c r="M265" s="803">
        <f>+J265+L265</f>
        <v>0</v>
      </c>
      <c r="N265" s="805" t="s">
        <v>381</v>
      </c>
      <c r="O265" s="806">
        <v>0</v>
      </c>
      <c r="P265" s="803">
        <f>+M265+O265</f>
        <v>0</v>
      </c>
      <c r="Q265" s="807" t="s">
        <v>381</v>
      </c>
    </row>
    <row r="266" spans="1:17" ht="12.75">
      <c r="A266" s="776"/>
      <c r="B266" s="774"/>
      <c r="C266" s="821"/>
      <c r="D266" s="800"/>
      <c r="E266" s="805"/>
      <c r="F266" s="816"/>
      <c r="G266" s="822"/>
      <c r="H266" s="800"/>
      <c r="I266" s="1532"/>
      <c r="J266" s="1527"/>
      <c r="K266" s="1528"/>
      <c r="L266" s="818"/>
      <c r="M266" s="822"/>
      <c r="N266" s="805"/>
      <c r="O266" s="819"/>
      <c r="P266" s="822"/>
      <c r="Q266" s="807"/>
    </row>
    <row r="267" spans="1:17" ht="12.75">
      <c r="A267" s="773" t="s">
        <v>363</v>
      </c>
      <c r="B267" s="774"/>
      <c r="C267" s="799">
        <v>0</v>
      </c>
      <c r="D267" s="800" t="s">
        <v>381</v>
      </c>
      <c r="E267" s="801">
        <v>0</v>
      </c>
      <c r="F267" s="802">
        <v>0</v>
      </c>
      <c r="G267" s="803">
        <f>+C267+E267+(F267*(C267+E267))</f>
        <v>0</v>
      </c>
      <c r="H267" s="800" t="s">
        <v>381</v>
      </c>
      <c r="I267" s="1526">
        <v>0</v>
      </c>
      <c r="J267" s="1527">
        <f>+G267-(G267*I267)</f>
        <v>0</v>
      </c>
      <c r="K267" s="1528" t="s">
        <v>381</v>
      </c>
      <c r="L267" s="801">
        <v>0</v>
      </c>
      <c r="M267" s="803">
        <f>+J267+L267</f>
        <v>0</v>
      </c>
      <c r="N267" s="805" t="s">
        <v>381</v>
      </c>
      <c r="O267" s="806">
        <v>0</v>
      </c>
      <c r="P267" s="803">
        <f>+M267+O267</f>
        <v>0</v>
      </c>
      <c r="Q267" s="807" t="s">
        <v>381</v>
      </c>
    </row>
    <row r="268" spans="1:17" ht="12.75">
      <c r="A268" s="773"/>
      <c r="B268" s="774"/>
      <c r="C268" s="821"/>
      <c r="D268" s="800"/>
      <c r="E268" s="805"/>
      <c r="F268" s="816"/>
      <c r="G268" s="822"/>
      <c r="H268" s="800"/>
      <c r="I268" s="1532"/>
      <c r="J268" s="1527"/>
      <c r="K268" s="1528"/>
      <c r="L268" s="818"/>
      <c r="M268" s="822"/>
      <c r="N268" s="805"/>
      <c r="O268" s="819"/>
      <c r="P268" s="822"/>
      <c r="Q268" s="807"/>
    </row>
    <row r="269" spans="1:17" ht="12.75">
      <c r="A269" s="773" t="s">
        <v>367</v>
      </c>
      <c r="B269" s="774"/>
      <c r="C269" s="799">
        <v>0</v>
      </c>
      <c r="D269" s="800" t="s">
        <v>381</v>
      </c>
      <c r="E269" s="801">
        <v>0</v>
      </c>
      <c r="F269" s="802">
        <v>0</v>
      </c>
      <c r="G269" s="803">
        <f>+C269+E269+(F269*(C269+E269))</f>
        <v>0</v>
      </c>
      <c r="H269" s="800" t="s">
        <v>381</v>
      </c>
      <c r="I269" s="1526">
        <v>0</v>
      </c>
      <c r="J269" s="1527">
        <f>+G269-(G269*I269)</f>
        <v>0</v>
      </c>
      <c r="K269" s="1528" t="s">
        <v>381</v>
      </c>
      <c r="L269" s="801">
        <v>0</v>
      </c>
      <c r="M269" s="803">
        <f>+J269+L269</f>
        <v>0</v>
      </c>
      <c r="N269" s="805" t="s">
        <v>381</v>
      </c>
      <c r="O269" s="806">
        <v>0</v>
      </c>
      <c r="P269" s="803">
        <f>+M269+O269</f>
        <v>0</v>
      </c>
      <c r="Q269" s="807" t="s">
        <v>381</v>
      </c>
    </row>
    <row r="270" spans="1:17" ht="12.75">
      <c r="A270" s="777"/>
      <c r="B270" s="778"/>
      <c r="C270" s="823"/>
      <c r="D270" s="824"/>
      <c r="E270" s="818"/>
      <c r="F270" s="816"/>
      <c r="G270" s="818"/>
      <c r="H270" s="824"/>
      <c r="I270" s="1532"/>
      <c r="J270" s="1527"/>
      <c r="K270" s="1533"/>
      <c r="L270" s="818"/>
      <c r="M270" s="818"/>
      <c r="N270" s="818"/>
      <c r="O270" s="819"/>
      <c r="P270" s="818"/>
      <c r="Q270" s="825"/>
    </row>
    <row r="271" spans="1:17" s="1521" customFormat="1" ht="12.75">
      <c r="A271" s="1567" t="s">
        <v>504</v>
      </c>
      <c r="B271" s="1568"/>
      <c r="C271" s="1569">
        <v>0</v>
      </c>
      <c r="D271" s="1528" t="s">
        <v>381</v>
      </c>
      <c r="E271" s="1547">
        <v>0</v>
      </c>
      <c r="F271" s="1570">
        <v>0</v>
      </c>
      <c r="G271" s="1571">
        <f>+C271+E271+(F271*(C271+E271))</f>
        <v>0</v>
      </c>
      <c r="H271" s="1528" t="s">
        <v>381</v>
      </c>
      <c r="I271" s="1526">
        <v>0</v>
      </c>
      <c r="J271" s="1527">
        <f>+G271-(G271*I271)</f>
        <v>0</v>
      </c>
      <c r="K271" s="1528" t="s">
        <v>381</v>
      </c>
      <c r="L271" s="1547">
        <v>0</v>
      </c>
      <c r="M271" s="1571">
        <f>+J271+L271</f>
        <v>0</v>
      </c>
      <c r="N271" s="1549" t="s">
        <v>381</v>
      </c>
      <c r="O271" s="1572">
        <v>0</v>
      </c>
      <c r="P271" s="1571">
        <f>+M271+O271</f>
        <v>0</v>
      </c>
      <c r="Q271" s="1573" t="s">
        <v>381</v>
      </c>
    </row>
    <row r="272" spans="1:17" ht="12.75">
      <c r="A272" s="773"/>
      <c r="B272" s="774"/>
      <c r="C272" s="826"/>
      <c r="D272" s="800"/>
      <c r="E272" s="827"/>
      <c r="F272" s="828"/>
      <c r="G272" s="803"/>
      <c r="H272" s="800"/>
      <c r="I272" s="1535"/>
      <c r="J272" s="1527"/>
      <c r="K272" s="1528"/>
      <c r="L272" s="827"/>
      <c r="M272" s="803"/>
      <c r="N272" s="805"/>
      <c r="O272" s="829"/>
      <c r="P272" s="803"/>
      <c r="Q272" s="807"/>
    </row>
    <row r="273" spans="1:17" ht="12.75">
      <c r="A273" s="773" t="s">
        <v>365</v>
      </c>
      <c r="B273" s="774"/>
      <c r="C273" s="799">
        <v>0</v>
      </c>
      <c r="D273" s="800" t="s">
        <v>381</v>
      </c>
      <c r="E273" s="801">
        <v>0</v>
      </c>
      <c r="F273" s="802">
        <v>0</v>
      </c>
      <c r="G273" s="803">
        <f>+C273+E273+(F273*(C273+E273))</f>
        <v>0</v>
      </c>
      <c r="H273" s="800" t="s">
        <v>381</v>
      </c>
      <c r="I273" s="1526">
        <v>0</v>
      </c>
      <c r="J273" s="1527">
        <f>+G273-(G273*I273)</f>
        <v>0</v>
      </c>
      <c r="K273" s="1528" t="s">
        <v>381</v>
      </c>
      <c r="L273" s="801">
        <v>0</v>
      </c>
      <c r="M273" s="803">
        <f>+J273+L273</f>
        <v>0</v>
      </c>
      <c r="N273" s="805" t="s">
        <v>381</v>
      </c>
      <c r="O273" s="806">
        <v>0</v>
      </c>
      <c r="P273" s="803">
        <f>+M273+O273</f>
        <v>0</v>
      </c>
      <c r="Q273" s="807" t="s">
        <v>381</v>
      </c>
    </row>
    <row r="274" spans="1:17" ht="12.75">
      <c r="A274" s="773"/>
      <c r="B274" s="774"/>
      <c r="C274" s="826"/>
      <c r="D274" s="800"/>
      <c r="E274" s="827"/>
      <c r="F274" s="828"/>
      <c r="G274" s="803"/>
      <c r="H274" s="800"/>
      <c r="I274" s="1535"/>
      <c r="J274" s="1527"/>
      <c r="K274" s="1528"/>
      <c r="L274" s="827"/>
      <c r="M274" s="803"/>
      <c r="N274" s="805"/>
      <c r="O274" s="829"/>
      <c r="P274" s="803"/>
      <c r="Q274" s="807"/>
    </row>
    <row r="275" spans="1:17" ht="12.75">
      <c r="A275" s="773" t="s">
        <v>400</v>
      </c>
      <c r="B275" s="774"/>
      <c r="C275" s="1484">
        <v>0</v>
      </c>
      <c r="D275" s="1485" t="s">
        <v>381</v>
      </c>
      <c r="E275" s="1486">
        <v>0</v>
      </c>
      <c r="F275" s="1487">
        <v>0</v>
      </c>
      <c r="G275" s="1488">
        <f>+C275+E275+(F275*(C275+E275))</f>
        <v>0</v>
      </c>
      <c r="H275" s="1485" t="s">
        <v>381</v>
      </c>
      <c r="I275" s="1536">
        <v>0</v>
      </c>
      <c r="J275" s="1537">
        <f>+G275-(G275*I275)</f>
        <v>0</v>
      </c>
      <c r="K275" s="1538" t="s">
        <v>381</v>
      </c>
      <c r="L275" s="1486">
        <v>0</v>
      </c>
      <c r="M275" s="1488">
        <f>+J275+L275</f>
        <v>0</v>
      </c>
      <c r="N275" s="1489" t="s">
        <v>381</v>
      </c>
      <c r="O275" s="1490">
        <v>0</v>
      </c>
      <c r="P275" s="1488">
        <f>+M275+O275</f>
        <v>0</v>
      </c>
      <c r="Q275" s="1491" t="s">
        <v>381</v>
      </c>
    </row>
    <row r="276" spans="1:17" ht="12.75">
      <c r="A276" s="773"/>
      <c r="B276" s="774"/>
      <c r="C276" s="1492"/>
      <c r="D276" s="1485"/>
      <c r="E276" s="1493"/>
      <c r="F276" s="1494"/>
      <c r="G276" s="1488"/>
      <c r="H276" s="1485"/>
      <c r="I276" s="1539"/>
      <c r="J276" s="1537"/>
      <c r="K276" s="1538"/>
      <c r="L276" s="1493"/>
      <c r="M276" s="1488"/>
      <c r="N276" s="1489"/>
      <c r="O276" s="1495"/>
      <c r="P276" s="1488"/>
      <c r="Q276" s="1491"/>
    </row>
    <row r="277" spans="1:17" ht="12.75">
      <c r="A277" s="773" t="s">
        <v>395</v>
      </c>
      <c r="B277" s="774"/>
      <c r="C277" s="1484">
        <v>0</v>
      </c>
      <c r="D277" s="1485" t="s">
        <v>381</v>
      </c>
      <c r="E277" s="1486">
        <v>0</v>
      </c>
      <c r="F277" s="1487">
        <v>0</v>
      </c>
      <c r="G277" s="1488">
        <f>+C277+E277+(F277*(C277+E277))</f>
        <v>0</v>
      </c>
      <c r="H277" s="1485" t="s">
        <v>381</v>
      </c>
      <c r="I277" s="1536">
        <v>0</v>
      </c>
      <c r="J277" s="1537">
        <f>+G277-(G277*I277)</f>
        <v>0</v>
      </c>
      <c r="K277" s="1538" t="s">
        <v>381</v>
      </c>
      <c r="L277" s="1486">
        <v>0</v>
      </c>
      <c r="M277" s="1488">
        <f>+J277+L277</f>
        <v>0</v>
      </c>
      <c r="N277" s="1489" t="s">
        <v>381</v>
      </c>
      <c r="O277" s="1490">
        <v>0</v>
      </c>
      <c r="P277" s="1488">
        <f>+M277+O277</f>
        <v>0</v>
      </c>
      <c r="Q277" s="1491" t="s">
        <v>381</v>
      </c>
    </row>
    <row r="278" spans="1:17" ht="12.75">
      <c r="A278" s="773"/>
      <c r="B278" s="774"/>
      <c r="C278" s="1492"/>
      <c r="D278" s="1485"/>
      <c r="E278" s="1493"/>
      <c r="F278" s="1494"/>
      <c r="G278" s="1488"/>
      <c r="H278" s="1485"/>
      <c r="I278" s="1539"/>
      <c r="J278" s="1537"/>
      <c r="K278" s="1538"/>
      <c r="L278" s="1493"/>
      <c r="M278" s="1488"/>
      <c r="N278" s="1489"/>
      <c r="O278" s="1495"/>
      <c r="P278" s="1488"/>
      <c r="Q278" s="1491"/>
    </row>
    <row r="279" spans="1:17" ht="12.75">
      <c r="A279" s="773" t="s">
        <v>396</v>
      </c>
      <c r="B279" s="774"/>
      <c r="C279" s="1484">
        <v>0</v>
      </c>
      <c r="D279" s="1485" t="s">
        <v>381</v>
      </c>
      <c r="E279" s="1486">
        <v>0</v>
      </c>
      <c r="F279" s="1487">
        <v>0</v>
      </c>
      <c r="G279" s="1488">
        <f>+C279+E279+(F279*(C279+E279))</f>
        <v>0</v>
      </c>
      <c r="H279" s="1485" t="s">
        <v>381</v>
      </c>
      <c r="I279" s="1536">
        <v>0</v>
      </c>
      <c r="J279" s="1537">
        <f>+G279-(G279*I279)</f>
        <v>0</v>
      </c>
      <c r="K279" s="1538" t="s">
        <v>381</v>
      </c>
      <c r="L279" s="1486">
        <v>0</v>
      </c>
      <c r="M279" s="1488">
        <f>+J279+L279</f>
        <v>0</v>
      </c>
      <c r="N279" s="1489" t="s">
        <v>381</v>
      </c>
      <c r="O279" s="1490">
        <v>0</v>
      </c>
      <c r="P279" s="1488">
        <f>+M279+O279</f>
        <v>0</v>
      </c>
      <c r="Q279" s="1491" t="s">
        <v>381</v>
      </c>
    </row>
    <row r="280" spans="1:17" ht="12.75">
      <c r="A280" s="773"/>
      <c r="B280" s="774"/>
      <c r="C280" s="1492"/>
      <c r="D280" s="1485"/>
      <c r="E280" s="1493"/>
      <c r="F280" s="1494"/>
      <c r="G280" s="1488"/>
      <c r="H280" s="1485"/>
      <c r="I280" s="1539"/>
      <c r="J280" s="1537"/>
      <c r="K280" s="1538"/>
      <c r="L280" s="1493"/>
      <c r="M280" s="1488"/>
      <c r="N280" s="1489"/>
      <c r="O280" s="1495"/>
      <c r="P280" s="1488"/>
      <c r="Q280" s="1491"/>
    </row>
    <row r="281" spans="1:17" ht="12.75">
      <c r="A281" s="773" t="s">
        <v>397</v>
      </c>
      <c r="B281" s="774"/>
      <c r="C281" s="1484">
        <v>0</v>
      </c>
      <c r="D281" s="1485" t="s">
        <v>381</v>
      </c>
      <c r="E281" s="1486">
        <v>0</v>
      </c>
      <c r="F281" s="1487">
        <v>0</v>
      </c>
      <c r="G281" s="1488">
        <f>+C281+E281+(F281*(C281+E281))</f>
        <v>0</v>
      </c>
      <c r="H281" s="1485" t="s">
        <v>381</v>
      </c>
      <c r="I281" s="1536">
        <v>0</v>
      </c>
      <c r="J281" s="1537">
        <f>+G281-(G281*I281)</f>
        <v>0</v>
      </c>
      <c r="K281" s="1538" t="s">
        <v>381</v>
      </c>
      <c r="L281" s="1486">
        <v>0</v>
      </c>
      <c r="M281" s="1488">
        <f>+J281+L281</f>
        <v>0</v>
      </c>
      <c r="N281" s="1489" t="s">
        <v>381</v>
      </c>
      <c r="O281" s="1490">
        <v>0</v>
      </c>
      <c r="P281" s="1488">
        <f>+M281+O281</f>
        <v>0</v>
      </c>
      <c r="Q281" s="1491" t="s">
        <v>381</v>
      </c>
    </row>
    <row r="282" spans="1:17" ht="12.75">
      <c r="A282" s="773"/>
      <c r="B282" s="774"/>
      <c r="C282" s="1492"/>
      <c r="D282" s="1485"/>
      <c r="E282" s="1493"/>
      <c r="F282" s="1494"/>
      <c r="G282" s="1488"/>
      <c r="H282" s="1485"/>
      <c r="I282" s="1539"/>
      <c r="J282" s="1537"/>
      <c r="K282" s="1538"/>
      <c r="L282" s="1493"/>
      <c r="M282" s="1488"/>
      <c r="N282" s="1489"/>
      <c r="O282" s="1495"/>
      <c r="P282" s="1488"/>
      <c r="Q282" s="1491"/>
    </row>
    <row r="283" spans="1:17" ht="12.75">
      <c r="A283" s="773" t="s">
        <v>398</v>
      </c>
      <c r="B283" s="774"/>
      <c r="C283" s="1484">
        <v>0</v>
      </c>
      <c r="D283" s="1485" t="s">
        <v>381</v>
      </c>
      <c r="E283" s="1486">
        <v>0</v>
      </c>
      <c r="F283" s="1487">
        <v>0</v>
      </c>
      <c r="G283" s="1488">
        <f>+C283+E283+(F283*(C283+E283))</f>
        <v>0</v>
      </c>
      <c r="H283" s="1485" t="s">
        <v>381</v>
      </c>
      <c r="I283" s="1536">
        <v>0</v>
      </c>
      <c r="J283" s="1537">
        <f>+G283-(G283*I283)</f>
        <v>0</v>
      </c>
      <c r="K283" s="1538" t="s">
        <v>381</v>
      </c>
      <c r="L283" s="1486">
        <v>0</v>
      </c>
      <c r="M283" s="1488">
        <f>+J283+L283</f>
        <v>0</v>
      </c>
      <c r="N283" s="1489" t="s">
        <v>381</v>
      </c>
      <c r="O283" s="1490">
        <v>0</v>
      </c>
      <c r="P283" s="1488">
        <f>+M283+O283</f>
        <v>0</v>
      </c>
      <c r="Q283" s="1491" t="s">
        <v>381</v>
      </c>
    </row>
    <row r="284" spans="1:17" ht="12.75">
      <c r="A284" s="773"/>
      <c r="B284" s="774"/>
      <c r="C284" s="1492"/>
      <c r="D284" s="1485"/>
      <c r="E284" s="1493"/>
      <c r="F284" s="1494"/>
      <c r="G284" s="1488"/>
      <c r="H284" s="1485"/>
      <c r="I284" s="1539"/>
      <c r="J284" s="1537"/>
      <c r="K284" s="1538"/>
      <c r="L284" s="1493"/>
      <c r="M284" s="1488"/>
      <c r="N284" s="1489"/>
      <c r="O284" s="1495"/>
      <c r="P284" s="1488"/>
      <c r="Q284" s="1491"/>
    </row>
    <row r="285" spans="1:17" ht="12.75">
      <c r="A285" s="773" t="s">
        <v>399</v>
      </c>
      <c r="B285" s="774"/>
      <c r="C285" s="1484">
        <v>0</v>
      </c>
      <c r="D285" s="1485" t="s">
        <v>381</v>
      </c>
      <c r="E285" s="1486">
        <v>0</v>
      </c>
      <c r="F285" s="1487">
        <v>0</v>
      </c>
      <c r="G285" s="1488">
        <f>+C285+E285+(F285*(C285+E285))</f>
        <v>0</v>
      </c>
      <c r="H285" s="1485" t="s">
        <v>381</v>
      </c>
      <c r="I285" s="1536">
        <v>0</v>
      </c>
      <c r="J285" s="1537">
        <f>+G285-(G285*I285)</f>
        <v>0</v>
      </c>
      <c r="K285" s="1538" t="s">
        <v>381</v>
      </c>
      <c r="L285" s="1486">
        <v>0</v>
      </c>
      <c r="M285" s="1488">
        <f>+J285+L285</f>
        <v>0</v>
      </c>
      <c r="N285" s="1489" t="s">
        <v>381</v>
      </c>
      <c r="O285" s="1490">
        <v>0</v>
      </c>
      <c r="P285" s="1488">
        <f>+M285+O285</f>
        <v>0</v>
      </c>
      <c r="Q285" s="1491" t="s">
        <v>381</v>
      </c>
    </row>
    <row r="286" spans="1:17" ht="12.75">
      <c r="A286" s="773"/>
      <c r="B286" s="774"/>
      <c r="C286" s="826"/>
      <c r="D286" s="800"/>
      <c r="E286" s="827"/>
      <c r="F286" s="828"/>
      <c r="G286" s="803"/>
      <c r="H286" s="800"/>
      <c r="I286" s="1535"/>
      <c r="J286" s="1527"/>
      <c r="K286" s="1528"/>
      <c r="L286" s="827"/>
      <c r="M286" s="803"/>
      <c r="N286" s="805"/>
      <c r="O286" s="829"/>
      <c r="P286" s="803"/>
      <c r="Q286" s="807"/>
    </row>
    <row r="287" spans="1:17" ht="13.5" thickBot="1">
      <c r="A287" s="779" t="s">
        <v>401</v>
      </c>
      <c r="B287" s="780"/>
      <c r="C287" s="830">
        <v>0</v>
      </c>
      <c r="D287" s="831" t="s">
        <v>381</v>
      </c>
      <c r="E287" s="832">
        <v>0</v>
      </c>
      <c r="F287" s="833">
        <v>0</v>
      </c>
      <c r="G287" s="834">
        <f>+C287+E287+(F287*(C287+E287))</f>
        <v>0</v>
      </c>
      <c r="H287" s="831" t="s">
        <v>381</v>
      </c>
      <c r="I287" s="1540">
        <v>0</v>
      </c>
      <c r="J287" s="1541">
        <f>+G287-(G287*I287)</f>
        <v>0</v>
      </c>
      <c r="K287" s="1542" t="s">
        <v>381</v>
      </c>
      <c r="L287" s="832">
        <v>0</v>
      </c>
      <c r="M287" s="834">
        <f>+J287+L287</f>
        <v>0</v>
      </c>
      <c r="N287" s="835" t="s">
        <v>381</v>
      </c>
      <c r="O287" s="836">
        <v>0</v>
      </c>
      <c r="P287" s="834">
        <f>+M287+O287</f>
        <v>0</v>
      </c>
      <c r="Q287" s="837" t="s">
        <v>381</v>
      </c>
    </row>
    <row r="288" spans="1:17" s="788" customFormat="1" ht="13.5" thickBot="1">
      <c r="A288" s="781" t="s">
        <v>386</v>
      </c>
      <c r="B288" s="782"/>
      <c r="C288" s="783">
        <f>C250</f>
        <v>0</v>
      </c>
      <c r="D288" s="784"/>
      <c r="E288" s="785"/>
      <c r="F288" s="785"/>
      <c r="G288" s="786">
        <f>G250</f>
        <v>0</v>
      </c>
      <c r="H288" s="784"/>
      <c r="I288" s="1543"/>
      <c r="J288" s="1544">
        <f>J250</f>
        <v>0</v>
      </c>
      <c r="K288" s="1543"/>
      <c r="L288" s="785"/>
      <c r="M288" s="786">
        <f>M250</f>
        <v>0</v>
      </c>
      <c r="N288" s="784"/>
      <c r="O288" s="785"/>
      <c r="P288" s="786">
        <f>P250</f>
        <v>0</v>
      </c>
      <c r="Q288" s="787"/>
    </row>
    <row r="289" spans="1:17" s="793" customFormat="1" ht="13.5" thickBot="1">
      <c r="A289" s="789" t="s">
        <v>387</v>
      </c>
      <c r="B289" s="790"/>
      <c r="C289" s="791">
        <f>SUM(C252,C254,C264,C248)</f>
        <v>0</v>
      </c>
      <c r="D289" s="792"/>
      <c r="E289" s="792"/>
      <c r="F289" s="792"/>
      <c r="G289" s="792">
        <f>SUM(G252,G254,G264,G248)</f>
        <v>0</v>
      </c>
      <c r="H289" s="792"/>
      <c r="I289" s="1545"/>
      <c r="J289" s="1545">
        <f>SUM(J252,J254,J264,J248)</f>
        <v>0</v>
      </c>
      <c r="K289" s="1545"/>
      <c r="L289" s="792"/>
      <c r="M289" s="792">
        <f>SUM(M252,M254,M264,M248)</f>
        <v>0</v>
      </c>
      <c r="N289" s="792"/>
      <c r="O289" s="792"/>
      <c r="P289" s="792">
        <f>SUM(P252,P254,P264,P248)</f>
        <v>0</v>
      </c>
      <c r="Q289" s="790"/>
    </row>
    <row r="292" ht="13.5" thickBot="1"/>
    <row r="293" spans="3:17" ht="13.5" thickBot="1">
      <c r="C293" s="1705"/>
      <c r="D293" s="1706"/>
      <c r="E293" s="1706"/>
      <c r="F293" s="1706"/>
      <c r="G293" s="1706"/>
      <c r="H293" s="1706"/>
      <c r="I293" s="1706"/>
      <c r="J293" s="1706"/>
      <c r="K293" s="1706"/>
      <c r="L293" s="1706"/>
      <c r="M293" s="1706"/>
      <c r="N293" s="1706"/>
      <c r="O293" s="1706"/>
      <c r="P293" s="1706"/>
      <c r="Q293" s="1707"/>
    </row>
    <row r="294" spans="1:17" ht="72.75" customHeight="1" thickBot="1">
      <c r="A294" s="1708" t="s">
        <v>462</v>
      </c>
      <c r="B294" s="1709"/>
      <c r="C294" s="766" t="s">
        <v>373</v>
      </c>
      <c r="D294" s="767" t="s">
        <v>374</v>
      </c>
      <c r="E294" s="767" t="s">
        <v>495</v>
      </c>
      <c r="F294" s="767" t="s">
        <v>375</v>
      </c>
      <c r="G294" s="768" t="s">
        <v>376</v>
      </c>
      <c r="H294" s="767" t="s">
        <v>374</v>
      </c>
      <c r="I294" s="1522" t="s">
        <v>492</v>
      </c>
      <c r="J294" s="1522" t="s">
        <v>493</v>
      </c>
      <c r="K294" s="1522" t="s">
        <v>374</v>
      </c>
      <c r="L294" s="767" t="s">
        <v>377</v>
      </c>
      <c r="M294" s="767" t="s">
        <v>378</v>
      </c>
      <c r="N294" s="769" t="s">
        <v>374</v>
      </c>
      <c r="O294" s="1381" t="s">
        <v>468</v>
      </c>
      <c r="P294" s="1381" t="s">
        <v>496</v>
      </c>
      <c r="Q294" s="770" t="s">
        <v>374</v>
      </c>
    </row>
    <row r="295" spans="1:17" ht="12.75">
      <c r="A295" s="771" t="s">
        <v>335</v>
      </c>
      <c r="B295" s="772"/>
      <c r="C295" s="794"/>
      <c r="D295" s="795"/>
      <c r="E295" s="796"/>
      <c r="F295" s="795"/>
      <c r="G295" s="797"/>
      <c r="H295" s="795"/>
      <c r="I295" s="1524"/>
      <c r="J295" s="1558"/>
      <c r="K295" s="1525"/>
      <c r="L295" s="796"/>
      <c r="M295" s="797"/>
      <c r="N295" s="796"/>
      <c r="O295" s="795"/>
      <c r="P295" s="797"/>
      <c r="Q295" s="798"/>
    </row>
    <row r="296" spans="1:17" ht="12.75">
      <c r="A296" s="773" t="s">
        <v>337</v>
      </c>
      <c r="B296" s="774"/>
      <c r="C296" s="799">
        <v>0</v>
      </c>
      <c r="D296" s="800" t="s">
        <v>381</v>
      </c>
      <c r="E296" s="801">
        <v>0</v>
      </c>
      <c r="F296" s="802">
        <v>0</v>
      </c>
      <c r="G296" s="803">
        <f>+C296+E296+(F296*(C296+E296))</f>
        <v>0</v>
      </c>
      <c r="H296" s="804" t="s">
        <v>381</v>
      </c>
      <c r="I296" s="1526">
        <v>0</v>
      </c>
      <c r="J296" s="1527">
        <f>+G296-(G296*I296)</f>
        <v>0</v>
      </c>
      <c r="K296" s="1528" t="s">
        <v>381</v>
      </c>
      <c r="L296" s="801">
        <v>0</v>
      </c>
      <c r="M296" s="803">
        <f>+J296+L296</f>
        <v>0</v>
      </c>
      <c r="N296" s="805" t="s">
        <v>381</v>
      </c>
      <c r="O296" s="806">
        <v>0</v>
      </c>
      <c r="P296" s="803">
        <f>+M296+O296</f>
        <v>0</v>
      </c>
      <c r="Q296" s="807" t="s">
        <v>381</v>
      </c>
    </row>
    <row r="297" spans="1:17" ht="12.75">
      <c r="A297" s="775"/>
      <c r="B297" s="774"/>
      <c r="C297" s="808"/>
      <c r="D297" s="809"/>
      <c r="E297" s="810"/>
      <c r="F297" s="809"/>
      <c r="G297" s="811"/>
      <c r="H297" s="809"/>
      <c r="I297" s="1529"/>
      <c r="J297" s="1530"/>
      <c r="K297" s="1531"/>
      <c r="L297" s="810"/>
      <c r="M297" s="811"/>
      <c r="N297" s="810"/>
      <c r="O297" s="809"/>
      <c r="P297" s="811"/>
      <c r="Q297" s="812"/>
    </row>
    <row r="298" spans="1:17" ht="12.75">
      <c r="A298" s="773" t="s">
        <v>379</v>
      </c>
      <c r="B298" s="774"/>
      <c r="C298" s="799">
        <v>0</v>
      </c>
      <c r="D298" s="800" t="s">
        <v>380</v>
      </c>
      <c r="E298" s="801">
        <v>0</v>
      </c>
      <c r="F298" s="802">
        <v>0</v>
      </c>
      <c r="G298" s="803">
        <f>+C298+E298+(F298*(C298+E298))</f>
        <v>0</v>
      </c>
      <c r="H298" s="804" t="s">
        <v>380</v>
      </c>
      <c r="I298" s="1526">
        <v>0</v>
      </c>
      <c r="J298" s="1527">
        <f>+G298-(G298*I298)</f>
        <v>0</v>
      </c>
      <c r="K298" s="1528" t="s">
        <v>380</v>
      </c>
      <c r="L298" s="801">
        <v>0</v>
      </c>
      <c r="M298" s="803">
        <f>+J298+L298</f>
        <v>0</v>
      </c>
      <c r="N298" s="805" t="s">
        <v>380</v>
      </c>
      <c r="O298" s="806">
        <v>0</v>
      </c>
      <c r="P298" s="803">
        <f>+M298+O298</f>
        <v>0</v>
      </c>
      <c r="Q298" s="807" t="s">
        <v>380</v>
      </c>
    </row>
    <row r="299" spans="1:17" ht="12.75">
      <c r="A299" s="773"/>
      <c r="B299" s="774"/>
      <c r="C299" s="813"/>
      <c r="D299" s="814"/>
      <c r="E299" s="815"/>
      <c r="F299" s="816"/>
      <c r="G299" s="815"/>
      <c r="H299" s="817"/>
      <c r="I299" s="1532"/>
      <c r="J299" s="1527"/>
      <c r="K299" s="1533"/>
      <c r="L299" s="818"/>
      <c r="M299" s="815"/>
      <c r="N299" s="815"/>
      <c r="O299" s="819"/>
      <c r="P299" s="815"/>
      <c r="Q299" s="820"/>
    </row>
    <row r="300" spans="1:17" ht="12.75">
      <c r="A300" s="773" t="s">
        <v>347</v>
      </c>
      <c r="B300" s="774"/>
      <c r="C300" s="799">
        <v>0</v>
      </c>
      <c r="D300" s="800" t="s">
        <v>381</v>
      </c>
      <c r="E300" s="801">
        <v>0</v>
      </c>
      <c r="F300" s="802">
        <v>0</v>
      </c>
      <c r="G300" s="803">
        <f>+C300+E300+(F300*(C300+E300))</f>
        <v>0</v>
      </c>
      <c r="H300" s="804" t="s">
        <v>381</v>
      </c>
      <c r="I300" s="1526">
        <v>0</v>
      </c>
      <c r="J300" s="1527">
        <f>+G300-(G300*I300)</f>
        <v>0</v>
      </c>
      <c r="K300" s="1528" t="s">
        <v>381</v>
      </c>
      <c r="L300" s="801">
        <v>0</v>
      </c>
      <c r="M300" s="803">
        <f>+J300+L300</f>
        <v>0</v>
      </c>
      <c r="N300" s="805" t="s">
        <v>381</v>
      </c>
      <c r="O300" s="806">
        <v>0</v>
      </c>
      <c r="P300" s="803">
        <f>+M300+O300</f>
        <v>0</v>
      </c>
      <c r="Q300" s="807" t="s">
        <v>381</v>
      </c>
    </row>
    <row r="301" spans="1:17" ht="12.75">
      <c r="A301" s="773"/>
      <c r="B301" s="774"/>
      <c r="C301" s="821"/>
      <c r="D301" s="800"/>
      <c r="E301" s="805"/>
      <c r="F301" s="816"/>
      <c r="G301" s="822"/>
      <c r="H301" s="800"/>
      <c r="I301" s="1532"/>
      <c r="J301" s="1527"/>
      <c r="K301" s="1528"/>
      <c r="L301" s="818"/>
      <c r="M301" s="822"/>
      <c r="N301" s="805"/>
      <c r="O301" s="819"/>
      <c r="P301" s="822"/>
      <c r="Q301" s="807"/>
    </row>
    <row r="302" spans="1:17" ht="12.75">
      <c r="A302" s="775" t="s">
        <v>349</v>
      </c>
      <c r="B302" s="774"/>
      <c r="C302" s="808">
        <f>SUM(C303,C306,C308,C310)</f>
        <v>0</v>
      </c>
      <c r="D302" s="814"/>
      <c r="E302" s="815"/>
      <c r="F302" s="816"/>
      <c r="G302" s="811">
        <f>SUM(G303,G306,G308,G310)</f>
        <v>0</v>
      </c>
      <c r="H302" s="814"/>
      <c r="I302" s="1532"/>
      <c r="J302" s="1534">
        <f>SUM(J303,J306,J308,J310)</f>
        <v>0</v>
      </c>
      <c r="K302" s="1533"/>
      <c r="L302" s="818"/>
      <c r="M302" s="811">
        <f>SUM(M303,M306,M308,M310)</f>
        <v>0</v>
      </c>
      <c r="N302" s="815"/>
      <c r="O302" s="819"/>
      <c r="P302" s="811">
        <f>SUM(P303,P306,P308,P310)</f>
        <v>0</v>
      </c>
      <c r="Q302" s="820"/>
    </row>
    <row r="303" spans="1:17" ht="12.75">
      <c r="A303" s="773" t="s">
        <v>382</v>
      </c>
      <c r="B303" s="774"/>
      <c r="C303" s="799">
        <v>0</v>
      </c>
      <c r="D303" s="800" t="s">
        <v>381</v>
      </c>
      <c r="E303" s="801">
        <v>0</v>
      </c>
      <c r="F303" s="802">
        <v>0</v>
      </c>
      <c r="G303" s="803">
        <f>+C303+E303+(F303*(C303+E303))</f>
        <v>0</v>
      </c>
      <c r="H303" s="800" t="s">
        <v>381</v>
      </c>
      <c r="I303" s="1526">
        <v>0</v>
      </c>
      <c r="J303" s="1527">
        <f>+G303-(G303*I303)</f>
        <v>0</v>
      </c>
      <c r="K303" s="1528" t="s">
        <v>381</v>
      </c>
      <c r="L303" s="801">
        <v>0</v>
      </c>
      <c r="M303" s="803">
        <f>+J303+L303</f>
        <v>0</v>
      </c>
      <c r="N303" s="805" t="s">
        <v>381</v>
      </c>
      <c r="O303" s="806">
        <v>0</v>
      </c>
      <c r="P303" s="803">
        <f>+M303+O303</f>
        <v>0</v>
      </c>
      <c r="Q303" s="807" t="s">
        <v>381</v>
      </c>
    </row>
    <row r="304" spans="1:17" ht="12.75">
      <c r="A304" s="773" t="s">
        <v>383</v>
      </c>
      <c r="B304" s="774"/>
      <c r="C304" s="821"/>
      <c r="D304" s="814"/>
      <c r="E304" s="815"/>
      <c r="F304" s="816"/>
      <c r="G304" s="815"/>
      <c r="H304" s="814"/>
      <c r="I304" s="1532"/>
      <c r="J304" s="1527"/>
      <c r="K304" s="1533"/>
      <c r="L304" s="818"/>
      <c r="M304" s="815"/>
      <c r="N304" s="815"/>
      <c r="O304" s="819"/>
      <c r="P304" s="815"/>
      <c r="Q304" s="820"/>
    </row>
    <row r="305" spans="1:17" ht="12.75">
      <c r="A305" s="773"/>
      <c r="B305" s="774"/>
      <c r="C305" s="821"/>
      <c r="D305" s="814"/>
      <c r="E305" s="815"/>
      <c r="F305" s="816"/>
      <c r="G305" s="815"/>
      <c r="H305" s="814"/>
      <c r="I305" s="1532"/>
      <c r="J305" s="1527"/>
      <c r="K305" s="1533"/>
      <c r="L305" s="818"/>
      <c r="M305" s="815"/>
      <c r="N305" s="815"/>
      <c r="O305" s="819"/>
      <c r="P305" s="815"/>
      <c r="Q305" s="820"/>
    </row>
    <row r="306" spans="1:17" ht="12.75">
      <c r="A306" s="773" t="s">
        <v>354</v>
      </c>
      <c r="B306" s="774"/>
      <c r="C306" s="799">
        <v>0</v>
      </c>
      <c r="D306" s="800" t="s">
        <v>381</v>
      </c>
      <c r="E306" s="801">
        <v>0</v>
      </c>
      <c r="F306" s="802">
        <v>0</v>
      </c>
      <c r="G306" s="803">
        <f>+C306+E306+(F306*(C306+E306))</f>
        <v>0</v>
      </c>
      <c r="H306" s="800" t="s">
        <v>381</v>
      </c>
      <c r="I306" s="1526">
        <v>0</v>
      </c>
      <c r="J306" s="1527">
        <f>+G306-(G306*I306)</f>
        <v>0</v>
      </c>
      <c r="K306" s="1528" t="s">
        <v>381</v>
      </c>
      <c r="L306" s="801">
        <v>0</v>
      </c>
      <c r="M306" s="803">
        <f>+J306+L306</f>
        <v>0</v>
      </c>
      <c r="N306" s="805" t="s">
        <v>381</v>
      </c>
      <c r="O306" s="806">
        <v>0</v>
      </c>
      <c r="P306" s="803">
        <f>+M306+O306</f>
        <v>0</v>
      </c>
      <c r="Q306" s="807" t="s">
        <v>381</v>
      </c>
    </row>
    <row r="307" spans="1:17" ht="12.75">
      <c r="A307" s="773"/>
      <c r="B307" s="774"/>
      <c r="C307" s="821"/>
      <c r="D307" s="814"/>
      <c r="E307" s="815"/>
      <c r="F307" s="816"/>
      <c r="G307" s="815"/>
      <c r="H307" s="814"/>
      <c r="I307" s="1532"/>
      <c r="J307" s="1527"/>
      <c r="K307" s="1533"/>
      <c r="L307" s="818"/>
      <c r="M307" s="815"/>
      <c r="N307" s="815"/>
      <c r="O307" s="819"/>
      <c r="P307" s="815"/>
      <c r="Q307" s="820"/>
    </row>
    <row r="308" spans="1:17" ht="12.75">
      <c r="A308" s="773" t="s">
        <v>384</v>
      </c>
      <c r="B308" s="774"/>
      <c r="C308" s="799">
        <v>0</v>
      </c>
      <c r="D308" s="800" t="s">
        <v>381</v>
      </c>
      <c r="E308" s="801">
        <v>0</v>
      </c>
      <c r="F308" s="802">
        <v>0</v>
      </c>
      <c r="G308" s="803">
        <f>+C308+E308+(F308*(C308+E308))</f>
        <v>0</v>
      </c>
      <c r="H308" s="800" t="s">
        <v>381</v>
      </c>
      <c r="I308" s="1526">
        <v>0</v>
      </c>
      <c r="J308" s="1527">
        <f>+G308-(G308*I308)</f>
        <v>0</v>
      </c>
      <c r="K308" s="1528" t="s">
        <v>381</v>
      </c>
      <c r="L308" s="801">
        <v>0</v>
      </c>
      <c r="M308" s="803">
        <f>+J308+L308</f>
        <v>0</v>
      </c>
      <c r="N308" s="805" t="s">
        <v>381</v>
      </c>
      <c r="O308" s="806">
        <v>0</v>
      </c>
      <c r="P308" s="803">
        <f>+M308+O308</f>
        <v>0</v>
      </c>
      <c r="Q308" s="807" t="s">
        <v>381</v>
      </c>
    </row>
    <row r="309" spans="1:17" ht="12.75">
      <c r="A309" s="773"/>
      <c r="B309" s="774"/>
      <c r="C309" s="821"/>
      <c r="D309" s="814"/>
      <c r="E309" s="815"/>
      <c r="F309" s="816"/>
      <c r="G309" s="815"/>
      <c r="H309" s="814"/>
      <c r="I309" s="1532"/>
      <c r="J309" s="1527"/>
      <c r="K309" s="1533"/>
      <c r="L309" s="818"/>
      <c r="M309" s="815"/>
      <c r="N309" s="815"/>
      <c r="O309" s="819"/>
      <c r="P309" s="815"/>
      <c r="Q309" s="820"/>
    </row>
    <row r="310" spans="1:17" ht="12.75">
      <c r="A310" s="773" t="s">
        <v>358</v>
      </c>
      <c r="B310" s="774"/>
      <c r="C310" s="799">
        <v>0</v>
      </c>
      <c r="D310" s="800" t="s">
        <v>381</v>
      </c>
      <c r="E310" s="801">
        <v>0</v>
      </c>
      <c r="F310" s="802">
        <v>0</v>
      </c>
      <c r="G310" s="803">
        <f>+C310+E310+(F310*(C310+E310))</f>
        <v>0</v>
      </c>
      <c r="H310" s="800" t="s">
        <v>381</v>
      </c>
      <c r="I310" s="1526">
        <v>0</v>
      </c>
      <c r="J310" s="1527">
        <f>+G310-(G310*I310)</f>
        <v>0</v>
      </c>
      <c r="K310" s="1528" t="s">
        <v>381</v>
      </c>
      <c r="L310" s="801">
        <v>0</v>
      </c>
      <c r="M310" s="803">
        <f>+J310+L310</f>
        <v>0</v>
      </c>
      <c r="N310" s="805" t="s">
        <v>381</v>
      </c>
      <c r="O310" s="806">
        <v>0</v>
      </c>
      <c r="P310" s="803">
        <f>+M310+O310</f>
        <v>0</v>
      </c>
      <c r="Q310" s="807" t="s">
        <v>381</v>
      </c>
    </row>
    <row r="311" spans="1:17" ht="12.75">
      <c r="A311" s="776"/>
      <c r="B311" s="774"/>
      <c r="C311" s="821"/>
      <c r="D311" s="800"/>
      <c r="E311" s="805"/>
      <c r="F311" s="816"/>
      <c r="G311" s="822"/>
      <c r="H311" s="800"/>
      <c r="I311" s="1532"/>
      <c r="J311" s="1527"/>
      <c r="K311" s="1528"/>
      <c r="L311" s="818"/>
      <c r="M311" s="822"/>
      <c r="N311" s="805"/>
      <c r="O311" s="819"/>
      <c r="P311" s="822"/>
      <c r="Q311" s="807"/>
    </row>
    <row r="312" spans="1:17" ht="12.75">
      <c r="A312" s="775" t="s">
        <v>53</v>
      </c>
      <c r="B312" s="774"/>
      <c r="C312" s="808">
        <f>SUM(C313,C315,C317,C335,C321,C323,C325,C327,C329,C331,C333,C319)</f>
        <v>0</v>
      </c>
      <c r="D312" s="814"/>
      <c r="E312" s="815"/>
      <c r="F312" s="816"/>
      <c r="G312" s="811">
        <f>SUM(G313,G315,G317,G335,G321,G323,G325,G327,G329,G331,G333,G319)</f>
        <v>0</v>
      </c>
      <c r="H312" s="814"/>
      <c r="I312" s="1532"/>
      <c r="J312" s="1559">
        <f>SUM(J313,J315,J317,J335,J321,J323,J325,J327,J329,J331,J333,J319)</f>
        <v>0</v>
      </c>
      <c r="K312" s="1533"/>
      <c r="L312" s="818"/>
      <c r="M312" s="811">
        <f>SUM(M313,M315,M317,M335,M321,M323,M325,M327,M329,M331,M333,M319)</f>
        <v>0</v>
      </c>
      <c r="N312" s="815"/>
      <c r="O312" s="819"/>
      <c r="P312" s="811">
        <f>SUM(P313,P315,P317,P335,P321,P323,P325,P327,P329,P331,P333,P319)</f>
        <v>0</v>
      </c>
      <c r="Q312" s="820"/>
    </row>
    <row r="313" spans="1:17" ht="12.75">
      <c r="A313" s="773" t="s">
        <v>385</v>
      </c>
      <c r="B313" s="774"/>
      <c r="C313" s="799">
        <v>0</v>
      </c>
      <c r="D313" s="800" t="s">
        <v>381</v>
      </c>
      <c r="E313" s="801">
        <v>0</v>
      </c>
      <c r="F313" s="802">
        <v>0</v>
      </c>
      <c r="G313" s="803">
        <f>+C313+E313+(F313*(C313+E313))</f>
        <v>0</v>
      </c>
      <c r="H313" s="800" t="s">
        <v>381</v>
      </c>
      <c r="I313" s="1526">
        <v>0</v>
      </c>
      <c r="J313" s="1527">
        <f>+G313-(G313*I313)</f>
        <v>0</v>
      </c>
      <c r="K313" s="1528" t="s">
        <v>381</v>
      </c>
      <c r="L313" s="801">
        <v>0</v>
      </c>
      <c r="M313" s="803">
        <f>+J313+L313</f>
        <v>0</v>
      </c>
      <c r="N313" s="805" t="s">
        <v>381</v>
      </c>
      <c r="O313" s="806">
        <v>0</v>
      </c>
      <c r="P313" s="803">
        <f>+M313+O313</f>
        <v>0</v>
      </c>
      <c r="Q313" s="807" t="s">
        <v>381</v>
      </c>
    </row>
    <row r="314" spans="1:17" ht="12.75">
      <c r="A314" s="776"/>
      <c r="B314" s="774"/>
      <c r="C314" s="821"/>
      <c r="D314" s="800"/>
      <c r="E314" s="805"/>
      <c r="F314" s="816"/>
      <c r="G314" s="822"/>
      <c r="H314" s="800"/>
      <c r="I314" s="1532"/>
      <c r="J314" s="1527"/>
      <c r="K314" s="1528"/>
      <c r="L314" s="818"/>
      <c r="M314" s="822"/>
      <c r="N314" s="805"/>
      <c r="O314" s="819"/>
      <c r="P314" s="822"/>
      <c r="Q314" s="807"/>
    </row>
    <row r="315" spans="1:17" ht="12.75">
      <c r="A315" s="773" t="s">
        <v>363</v>
      </c>
      <c r="B315" s="774"/>
      <c r="C315" s="799">
        <v>0</v>
      </c>
      <c r="D315" s="800" t="s">
        <v>381</v>
      </c>
      <c r="E315" s="801">
        <v>0</v>
      </c>
      <c r="F315" s="802">
        <v>0</v>
      </c>
      <c r="G315" s="803">
        <f>+C315+E315+(F315*(C315+E315))</f>
        <v>0</v>
      </c>
      <c r="H315" s="800" t="s">
        <v>381</v>
      </c>
      <c r="I315" s="1526">
        <v>0</v>
      </c>
      <c r="J315" s="1527">
        <f>+G315-(G315*I315)</f>
        <v>0</v>
      </c>
      <c r="K315" s="1528" t="s">
        <v>381</v>
      </c>
      <c r="L315" s="801">
        <v>0</v>
      </c>
      <c r="M315" s="803">
        <f>+J315+L315</f>
        <v>0</v>
      </c>
      <c r="N315" s="805" t="s">
        <v>381</v>
      </c>
      <c r="O315" s="806">
        <v>0</v>
      </c>
      <c r="P315" s="803">
        <f>+M315+O315</f>
        <v>0</v>
      </c>
      <c r="Q315" s="807" t="s">
        <v>381</v>
      </c>
    </row>
    <row r="316" spans="1:17" ht="12.75">
      <c r="A316" s="773"/>
      <c r="B316" s="774"/>
      <c r="C316" s="821"/>
      <c r="D316" s="800"/>
      <c r="E316" s="805"/>
      <c r="F316" s="816"/>
      <c r="G316" s="822"/>
      <c r="H316" s="800"/>
      <c r="I316" s="1532"/>
      <c r="J316" s="1527"/>
      <c r="K316" s="1528"/>
      <c r="L316" s="818"/>
      <c r="M316" s="822"/>
      <c r="N316" s="805"/>
      <c r="O316" s="819"/>
      <c r="P316" s="822"/>
      <c r="Q316" s="807"/>
    </row>
    <row r="317" spans="1:17" ht="12.75">
      <c r="A317" s="773" t="s">
        <v>367</v>
      </c>
      <c r="B317" s="774"/>
      <c r="C317" s="799">
        <v>0</v>
      </c>
      <c r="D317" s="800" t="s">
        <v>381</v>
      </c>
      <c r="E317" s="801">
        <v>0</v>
      </c>
      <c r="F317" s="802">
        <v>0</v>
      </c>
      <c r="G317" s="803">
        <f>+C317+E317+(F317*(C317+E317))</f>
        <v>0</v>
      </c>
      <c r="H317" s="800" t="s">
        <v>381</v>
      </c>
      <c r="I317" s="1526">
        <v>0</v>
      </c>
      <c r="J317" s="1527">
        <f>+G317-(G317*I317)</f>
        <v>0</v>
      </c>
      <c r="K317" s="1528" t="s">
        <v>381</v>
      </c>
      <c r="L317" s="801">
        <v>0</v>
      </c>
      <c r="M317" s="803">
        <f>+J317+L317</f>
        <v>0</v>
      </c>
      <c r="N317" s="805" t="s">
        <v>381</v>
      </c>
      <c r="O317" s="806">
        <v>0</v>
      </c>
      <c r="P317" s="803">
        <f>+M317+O317</f>
        <v>0</v>
      </c>
      <c r="Q317" s="807" t="s">
        <v>381</v>
      </c>
    </row>
    <row r="318" spans="1:17" ht="12.75">
      <c r="A318" s="777"/>
      <c r="B318" s="778"/>
      <c r="C318" s="823"/>
      <c r="D318" s="824"/>
      <c r="E318" s="818"/>
      <c r="F318" s="816"/>
      <c r="G318" s="818"/>
      <c r="H318" s="824"/>
      <c r="I318" s="1532"/>
      <c r="J318" s="1527"/>
      <c r="K318" s="1533"/>
      <c r="L318" s="818"/>
      <c r="M318" s="818"/>
      <c r="N318" s="818"/>
      <c r="O318" s="819"/>
      <c r="P318" s="818"/>
      <c r="Q318" s="825"/>
    </row>
    <row r="319" spans="1:17" s="1521" customFormat="1" ht="12.75">
      <c r="A319" s="1567" t="s">
        <v>504</v>
      </c>
      <c r="B319" s="1568"/>
      <c r="C319" s="1569">
        <v>0</v>
      </c>
      <c r="D319" s="1528" t="s">
        <v>381</v>
      </c>
      <c r="E319" s="1547">
        <v>0</v>
      </c>
      <c r="F319" s="1570">
        <v>0</v>
      </c>
      <c r="G319" s="1571">
        <f>+C319+E319+(F319*(C319+E319))</f>
        <v>0</v>
      </c>
      <c r="H319" s="1528" t="s">
        <v>381</v>
      </c>
      <c r="I319" s="1526">
        <v>0</v>
      </c>
      <c r="J319" s="1527">
        <f>+G319-(G319*I319)</f>
        <v>0</v>
      </c>
      <c r="K319" s="1528" t="s">
        <v>381</v>
      </c>
      <c r="L319" s="1547">
        <v>0</v>
      </c>
      <c r="M319" s="1571">
        <f>+J319+L319</f>
        <v>0</v>
      </c>
      <c r="N319" s="1549" t="s">
        <v>381</v>
      </c>
      <c r="O319" s="1572">
        <v>0</v>
      </c>
      <c r="P319" s="1571">
        <f>+M319+O319</f>
        <v>0</v>
      </c>
      <c r="Q319" s="1573" t="s">
        <v>381</v>
      </c>
    </row>
    <row r="320" spans="1:17" ht="12.75">
      <c r="A320" s="773"/>
      <c r="B320" s="774"/>
      <c r="C320" s="826"/>
      <c r="D320" s="800"/>
      <c r="E320" s="827"/>
      <c r="F320" s="828"/>
      <c r="G320" s="803"/>
      <c r="H320" s="800"/>
      <c r="I320" s="1535"/>
      <c r="J320" s="1527"/>
      <c r="K320" s="1528"/>
      <c r="L320" s="827"/>
      <c r="M320" s="803"/>
      <c r="N320" s="805"/>
      <c r="O320" s="829"/>
      <c r="P320" s="803"/>
      <c r="Q320" s="807"/>
    </row>
    <row r="321" spans="1:17" ht="12.75">
      <c r="A321" s="773" t="s">
        <v>365</v>
      </c>
      <c r="B321" s="774"/>
      <c r="C321" s="799">
        <v>0</v>
      </c>
      <c r="D321" s="800" t="s">
        <v>381</v>
      </c>
      <c r="E321" s="801">
        <v>0</v>
      </c>
      <c r="F321" s="802">
        <v>0</v>
      </c>
      <c r="G321" s="803">
        <f>+C321+E321+(F321*(C321+E321))</f>
        <v>0</v>
      </c>
      <c r="H321" s="800" t="s">
        <v>381</v>
      </c>
      <c r="I321" s="1526">
        <v>0</v>
      </c>
      <c r="J321" s="1527">
        <f>+G321-(G321*I321)</f>
        <v>0</v>
      </c>
      <c r="K321" s="1528" t="s">
        <v>381</v>
      </c>
      <c r="L321" s="801">
        <v>0</v>
      </c>
      <c r="M321" s="803">
        <f>+J321+L321</f>
        <v>0</v>
      </c>
      <c r="N321" s="805" t="s">
        <v>381</v>
      </c>
      <c r="O321" s="806">
        <v>0</v>
      </c>
      <c r="P321" s="803">
        <f>+M321+O321</f>
        <v>0</v>
      </c>
      <c r="Q321" s="807" t="s">
        <v>381</v>
      </c>
    </row>
    <row r="322" spans="1:17" ht="12.75">
      <c r="A322" s="773"/>
      <c r="B322" s="774"/>
      <c r="C322" s="826"/>
      <c r="D322" s="800"/>
      <c r="E322" s="827"/>
      <c r="F322" s="828"/>
      <c r="G322" s="803"/>
      <c r="H322" s="800"/>
      <c r="I322" s="1535"/>
      <c r="J322" s="1527"/>
      <c r="K322" s="1528"/>
      <c r="L322" s="827"/>
      <c r="M322" s="803"/>
      <c r="N322" s="805"/>
      <c r="O322" s="829"/>
      <c r="P322" s="803"/>
      <c r="Q322" s="807"/>
    </row>
    <row r="323" spans="1:17" ht="12.75">
      <c r="A323" s="773" t="s">
        <v>400</v>
      </c>
      <c r="B323" s="774"/>
      <c r="C323" s="1484">
        <v>0</v>
      </c>
      <c r="D323" s="1485" t="s">
        <v>381</v>
      </c>
      <c r="E323" s="1486">
        <v>0</v>
      </c>
      <c r="F323" s="1487">
        <v>0</v>
      </c>
      <c r="G323" s="1488">
        <f>+C323+E323+(F323*(C323+E323))</f>
        <v>0</v>
      </c>
      <c r="H323" s="1485" t="s">
        <v>381</v>
      </c>
      <c r="I323" s="1536">
        <v>0</v>
      </c>
      <c r="J323" s="1537">
        <f>+G323-(G323*I323)</f>
        <v>0</v>
      </c>
      <c r="K323" s="1538" t="s">
        <v>381</v>
      </c>
      <c r="L323" s="1486">
        <v>0</v>
      </c>
      <c r="M323" s="1488">
        <f>+J323+L323</f>
        <v>0</v>
      </c>
      <c r="N323" s="1489" t="s">
        <v>381</v>
      </c>
      <c r="O323" s="1490">
        <v>0</v>
      </c>
      <c r="P323" s="1488">
        <f>+M323+O323</f>
        <v>0</v>
      </c>
      <c r="Q323" s="1491" t="s">
        <v>381</v>
      </c>
    </row>
    <row r="324" spans="1:17" ht="12.75">
      <c r="A324" s="773"/>
      <c r="B324" s="774"/>
      <c r="C324" s="1492"/>
      <c r="D324" s="1485"/>
      <c r="E324" s="1493"/>
      <c r="F324" s="1494"/>
      <c r="G324" s="1488"/>
      <c r="H324" s="1485"/>
      <c r="I324" s="1539"/>
      <c r="J324" s="1537"/>
      <c r="K324" s="1538"/>
      <c r="L324" s="1493"/>
      <c r="M324" s="1488"/>
      <c r="N324" s="1489"/>
      <c r="O324" s="1495"/>
      <c r="P324" s="1488"/>
      <c r="Q324" s="1491"/>
    </row>
    <row r="325" spans="1:17" ht="12.75">
      <c r="A325" s="773" t="s">
        <v>395</v>
      </c>
      <c r="B325" s="774"/>
      <c r="C325" s="1484">
        <v>0</v>
      </c>
      <c r="D325" s="1485" t="s">
        <v>381</v>
      </c>
      <c r="E325" s="1486">
        <v>0</v>
      </c>
      <c r="F325" s="1487">
        <v>0</v>
      </c>
      <c r="G325" s="1488">
        <f>+C325+E325+(F325*(C325+E325))</f>
        <v>0</v>
      </c>
      <c r="H325" s="1485" t="s">
        <v>381</v>
      </c>
      <c r="I325" s="1536">
        <v>0</v>
      </c>
      <c r="J325" s="1537">
        <f>+G325-(G325*I325)</f>
        <v>0</v>
      </c>
      <c r="K325" s="1538" t="s">
        <v>381</v>
      </c>
      <c r="L325" s="1486">
        <v>0</v>
      </c>
      <c r="M325" s="1488">
        <f>+J325+L325</f>
        <v>0</v>
      </c>
      <c r="N325" s="1489" t="s">
        <v>381</v>
      </c>
      <c r="O325" s="1490">
        <v>0</v>
      </c>
      <c r="P325" s="1488">
        <f>+M325+O325</f>
        <v>0</v>
      </c>
      <c r="Q325" s="1491" t="s">
        <v>381</v>
      </c>
    </row>
    <row r="326" spans="1:17" ht="12.75">
      <c r="A326" s="773"/>
      <c r="B326" s="774"/>
      <c r="C326" s="1492"/>
      <c r="D326" s="1485"/>
      <c r="E326" s="1493"/>
      <c r="F326" s="1494"/>
      <c r="G326" s="1488"/>
      <c r="H326" s="1485"/>
      <c r="I326" s="1539"/>
      <c r="J326" s="1537"/>
      <c r="K326" s="1538"/>
      <c r="L326" s="1493"/>
      <c r="M326" s="1488"/>
      <c r="N326" s="1489"/>
      <c r="O326" s="1495"/>
      <c r="P326" s="1488"/>
      <c r="Q326" s="1491"/>
    </row>
    <row r="327" spans="1:17" ht="12.75">
      <c r="A327" s="773" t="s">
        <v>396</v>
      </c>
      <c r="B327" s="774"/>
      <c r="C327" s="1484">
        <v>0</v>
      </c>
      <c r="D327" s="1485" t="s">
        <v>381</v>
      </c>
      <c r="E327" s="1486">
        <v>0</v>
      </c>
      <c r="F327" s="1487">
        <v>0</v>
      </c>
      <c r="G327" s="1488">
        <f>+C327+E327+(F327*(C327+E327))</f>
        <v>0</v>
      </c>
      <c r="H327" s="1485" t="s">
        <v>381</v>
      </c>
      <c r="I327" s="1536">
        <v>0</v>
      </c>
      <c r="J327" s="1537">
        <f>+G327-(G327*I327)</f>
        <v>0</v>
      </c>
      <c r="K327" s="1538" t="s">
        <v>381</v>
      </c>
      <c r="L327" s="1486">
        <v>0</v>
      </c>
      <c r="M327" s="1488">
        <f>+J327+L327</f>
        <v>0</v>
      </c>
      <c r="N327" s="1489" t="s">
        <v>381</v>
      </c>
      <c r="O327" s="1490">
        <v>0</v>
      </c>
      <c r="P327" s="1488">
        <f>+M327+O327</f>
        <v>0</v>
      </c>
      <c r="Q327" s="1491" t="s">
        <v>381</v>
      </c>
    </row>
    <row r="328" spans="1:17" ht="12.75">
      <c r="A328" s="773"/>
      <c r="B328" s="774"/>
      <c r="C328" s="1492"/>
      <c r="D328" s="1485"/>
      <c r="E328" s="1493"/>
      <c r="F328" s="1494"/>
      <c r="G328" s="1488"/>
      <c r="H328" s="1485"/>
      <c r="I328" s="1539"/>
      <c r="J328" s="1537"/>
      <c r="K328" s="1538"/>
      <c r="L328" s="1493"/>
      <c r="M328" s="1488"/>
      <c r="N328" s="1489"/>
      <c r="O328" s="1495"/>
      <c r="P328" s="1488"/>
      <c r="Q328" s="1491"/>
    </row>
    <row r="329" spans="1:17" ht="12.75">
      <c r="A329" s="773" t="s">
        <v>397</v>
      </c>
      <c r="B329" s="774"/>
      <c r="C329" s="1484">
        <v>0</v>
      </c>
      <c r="D329" s="1485" t="s">
        <v>381</v>
      </c>
      <c r="E329" s="1486">
        <v>0</v>
      </c>
      <c r="F329" s="1487">
        <v>0</v>
      </c>
      <c r="G329" s="1488">
        <f>+C329+E329+(F329*(C329+E329))</f>
        <v>0</v>
      </c>
      <c r="H329" s="1485" t="s">
        <v>381</v>
      </c>
      <c r="I329" s="1536">
        <v>0</v>
      </c>
      <c r="J329" s="1537">
        <f>+G329-(G329*I329)</f>
        <v>0</v>
      </c>
      <c r="K329" s="1538" t="s">
        <v>381</v>
      </c>
      <c r="L329" s="1486">
        <v>0</v>
      </c>
      <c r="M329" s="1488">
        <f>+J329+L329</f>
        <v>0</v>
      </c>
      <c r="N329" s="1489" t="s">
        <v>381</v>
      </c>
      <c r="O329" s="1490">
        <v>0</v>
      </c>
      <c r="P329" s="1488">
        <f>+M329+O329</f>
        <v>0</v>
      </c>
      <c r="Q329" s="1491" t="s">
        <v>381</v>
      </c>
    </row>
    <row r="330" spans="1:17" ht="12.75">
      <c r="A330" s="773"/>
      <c r="B330" s="774"/>
      <c r="C330" s="1492"/>
      <c r="D330" s="1485"/>
      <c r="E330" s="1493"/>
      <c r="F330" s="1494"/>
      <c r="G330" s="1488"/>
      <c r="H330" s="1485"/>
      <c r="I330" s="1539"/>
      <c r="J330" s="1537"/>
      <c r="K330" s="1538"/>
      <c r="L330" s="1493"/>
      <c r="M330" s="1488"/>
      <c r="N330" s="1489"/>
      <c r="O330" s="1495"/>
      <c r="P330" s="1488"/>
      <c r="Q330" s="1491"/>
    </row>
    <row r="331" spans="1:17" ht="12.75">
      <c r="A331" s="773" t="s">
        <v>398</v>
      </c>
      <c r="B331" s="774"/>
      <c r="C331" s="1484">
        <v>0</v>
      </c>
      <c r="D331" s="1485" t="s">
        <v>381</v>
      </c>
      <c r="E331" s="1486">
        <v>0</v>
      </c>
      <c r="F331" s="1487">
        <v>0</v>
      </c>
      <c r="G331" s="1488">
        <f>+C331+E331+(F331*(C331+E331))</f>
        <v>0</v>
      </c>
      <c r="H331" s="1485" t="s">
        <v>381</v>
      </c>
      <c r="I331" s="1536">
        <v>0</v>
      </c>
      <c r="J331" s="1537">
        <f>+G331-(G331*I331)</f>
        <v>0</v>
      </c>
      <c r="K331" s="1538" t="s">
        <v>381</v>
      </c>
      <c r="L331" s="1486">
        <v>0</v>
      </c>
      <c r="M331" s="1488">
        <f>+J331+L331</f>
        <v>0</v>
      </c>
      <c r="N331" s="1489" t="s">
        <v>381</v>
      </c>
      <c r="O331" s="1490">
        <v>0</v>
      </c>
      <c r="P331" s="1488">
        <f>+M331+O331</f>
        <v>0</v>
      </c>
      <c r="Q331" s="1491" t="s">
        <v>381</v>
      </c>
    </row>
    <row r="332" spans="1:17" ht="12.75">
      <c r="A332" s="773"/>
      <c r="B332" s="774"/>
      <c r="C332" s="1492"/>
      <c r="D332" s="1485"/>
      <c r="E332" s="1493"/>
      <c r="F332" s="1494"/>
      <c r="G332" s="1488"/>
      <c r="H332" s="1485"/>
      <c r="I332" s="1539"/>
      <c r="J332" s="1537"/>
      <c r="K332" s="1538"/>
      <c r="L332" s="1493"/>
      <c r="M332" s="1488"/>
      <c r="N332" s="1489"/>
      <c r="O332" s="1495"/>
      <c r="P332" s="1488"/>
      <c r="Q332" s="1491"/>
    </row>
    <row r="333" spans="1:17" ht="12.75">
      <c r="A333" s="773" t="s">
        <v>399</v>
      </c>
      <c r="B333" s="774"/>
      <c r="C333" s="1484">
        <v>0</v>
      </c>
      <c r="D333" s="1485" t="s">
        <v>381</v>
      </c>
      <c r="E333" s="1486">
        <v>0</v>
      </c>
      <c r="F333" s="1487">
        <v>0</v>
      </c>
      <c r="G333" s="1488">
        <f>+C333+E333+(F333*(C333+E333))</f>
        <v>0</v>
      </c>
      <c r="H333" s="1485" t="s">
        <v>381</v>
      </c>
      <c r="I333" s="1536">
        <v>0</v>
      </c>
      <c r="J333" s="1537">
        <f>+G333-(G333*I333)</f>
        <v>0</v>
      </c>
      <c r="K333" s="1538" t="s">
        <v>381</v>
      </c>
      <c r="L333" s="1486">
        <v>0</v>
      </c>
      <c r="M333" s="1488">
        <f>+J333+L333</f>
        <v>0</v>
      </c>
      <c r="N333" s="1489" t="s">
        <v>381</v>
      </c>
      <c r="O333" s="1490">
        <v>0</v>
      </c>
      <c r="P333" s="1488">
        <f>+M333+O333</f>
        <v>0</v>
      </c>
      <c r="Q333" s="1491" t="s">
        <v>381</v>
      </c>
    </row>
    <row r="334" spans="1:17" ht="12.75">
      <c r="A334" s="773"/>
      <c r="B334" s="774"/>
      <c r="C334" s="826"/>
      <c r="D334" s="800"/>
      <c r="E334" s="827"/>
      <c r="F334" s="828"/>
      <c r="G334" s="803"/>
      <c r="H334" s="800"/>
      <c r="I334" s="1535"/>
      <c r="J334" s="1527"/>
      <c r="K334" s="1528"/>
      <c r="L334" s="827"/>
      <c r="M334" s="803"/>
      <c r="N334" s="805"/>
      <c r="O334" s="829"/>
      <c r="P334" s="803"/>
      <c r="Q334" s="807"/>
    </row>
    <row r="335" spans="1:17" ht="13.5" thickBot="1">
      <c r="A335" s="779" t="s">
        <v>401</v>
      </c>
      <c r="B335" s="780"/>
      <c r="C335" s="830">
        <v>0</v>
      </c>
      <c r="D335" s="831" t="s">
        <v>381</v>
      </c>
      <c r="E335" s="832">
        <v>0</v>
      </c>
      <c r="F335" s="833">
        <v>0</v>
      </c>
      <c r="G335" s="834">
        <f>+C335+E335+(F335*(C335+E335))</f>
        <v>0</v>
      </c>
      <c r="H335" s="831" t="s">
        <v>381</v>
      </c>
      <c r="I335" s="1540">
        <v>0</v>
      </c>
      <c r="J335" s="1541">
        <f>+G335-(G335*I335)</f>
        <v>0</v>
      </c>
      <c r="K335" s="1542" t="s">
        <v>381</v>
      </c>
      <c r="L335" s="832">
        <v>0</v>
      </c>
      <c r="M335" s="834">
        <f>+J335+L335</f>
        <v>0</v>
      </c>
      <c r="N335" s="835" t="s">
        <v>381</v>
      </c>
      <c r="O335" s="836">
        <v>0</v>
      </c>
      <c r="P335" s="834">
        <f>+M335+O335</f>
        <v>0</v>
      </c>
      <c r="Q335" s="837" t="s">
        <v>381</v>
      </c>
    </row>
    <row r="336" spans="1:17" s="788" customFormat="1" ht="13.5" thickBot="1">
      <c r="A336" s="781" t="s">
        <v>386</v>
      </c>
      <c r="B336" s="782"/>
      <c r="C336" s="783">
        <f>C298</f>
        <v>0</v>
      </c>
      <c r="D336" s="784"/>
      <c r="E336" s="785"/>
      <c r="F336" s="785"/>
      <c r="G336" s="786">
        <f>G298</f>
        <v>0</v>
      </c>
      <c r="H336" s="784"/>
      <c r="I336" s="1543"/>
      <c r="J336" s="1544">
        <f>J298</f>
        <v>0</v>
      </c>
      <c r="K336" s="1543"/>
      <c r="L336" s="785"/>
      <c r="M336" s="786">
        <f>M298</f>
        <v>0</v>
      </c>
      <c r="N336" s="784"/>
      <c r="O336" s="785"/>
      <c r="P336" s="786">
        <f>P298</f>
        <v>0</v>
      </c>
      <c r="Q336" s="787"/>
    </row>
    <row r="337" spans="1:17" s="793" customFormat="1" ht="13.5" thickBot="1">
      <c r="A337" s="789" t="s">
        <v>387</v>
      </c>
      <c r="B337" s="790"/>
      <c r="C337" s="791">
        <f>SUM(C300,C302,C312,C296)</f>
        <v>0</v>
      </c>
      <c r="D337" s="792"/>
      <c r="E337" s="792"/>
      <c r="F337" s="792"/>
      <c r="G337" s="792">
        <f>SUM(G300,G302,G312,G296)</f>
        <v>0</v>
      </c>
      <c r="H337" s="792"/>
      <c r="I337" s="1545"/>
      <c r="J337" s="1545">
        <f>SUM(J300,J302,J312,J296)</f>
        <v>0</v>
      </c>
      <c r="K337" s="1545"/>
      <c r="L337" s="792"/>
      <c r="M337" s="792">
        <f>SUM(M300,M302,M312,M296)</f>
        <v>0</v>
      </c>
      <c r="N337" s="792"/>
      <c r="O337" s="792"/>
      <c r="P337" s="792">
        <f>SUM(P300,P302,P312,P296)</f>
        <v>0</v>
      </c>
      <c r="Q337" s="790"/>
    </row>
    <row r="343" spans="1:11" s="846" customFormat="1" ht="12.75">
      <c r="A343" s="850" t="s">
        <v>331</v>
      </c>
      <c r="I343" s="1557"/>
      <c r="J343" s="1557"/>
      <c r="K343" s="1557"/>
    </row>
    <row r="344" spans="9:11" s="846" customFormat="1" ht="12.75">
      <c r="I344" s="1557"/>
      <c r="J344" s="1557"/>
      <c r="K344" s="1557"/>
    </row>
    <row r="345" spans="9:11" s="846" customFormat="1" ht="12.75">
      <c r="I345" s="1557"/>
      <c r="J345" s="1557"/>
      <c r="K345" s="1557"/>
    </row>
    <row r="346" spans="9:11" s="846" customFormat="1" ht="12.75">
      <c r="I346" s="1557"/>
      <c r="J346" s="1557"/>
      <c r="K346" s="1557"/>
    </row>
    <row r="347" spans="9:11" s="846" customFormat="1" ht="12.75">
      <c r="I347" s="1557"/>
      <c r="J347" s="1557"/>
      <c r="K347" s="1557"/>
    </row>
    <row r="348" spans="9:11" s="846" customFormat="1" ht="12.75">
      <c r="I348" s="1557"/>
      <c r="J348" s="1557"/>
      <c r="K348" s="1557"/>
    </row>
    <row r="349" spans="9:11" s="846" customFormat="1" ht="12.75">
      <c r="I349" s="1557"/>
      <c r="J349" s="1557"/>
      <c r="K349" s="1557"/>
    </row>
    <row r="350" spans="9:11" s="846" customFormat="1" ht="12.75">
      <c r="I350" s="1557"/>
      <c r="J350" s="1557"/>
      <c r="K350" s="1557"/>
    </row>
    <row r="351" spans="9:11" s="846" customFormat="1" ht="12.75">
      <c r="I351" s="1557"/>
      <c r="J351" s="1557"/>
      <c r="K351" s="1557"/>
    </row>
    <row r="352" spans="9:11" s="846" customFormat="1" ht="12.75">
      <c r="I352" s="1557"/>
      <c r="J352" s="1557"/>
      <c r="K352" s="1557"/>
    </row>
    <row r="353" spans="9:11" s="846" customFormat="1" ht="12.75">
      <c r="I353" s="1557"/>
      <c r="J353" s="1557"/>
      <c r="K353" s="1557"/>
    </row>
    <row r="354" spans="9:11" s="846" customFormat="1" ht="12.75">
      <c r="I354" s="1557"/>
      <c r="J354" s="1557"/>
      <c r="K354" s="1557"/>
    </row>
    <row r="355" spans="9:11" s="846" customFormat="1" ht="12.75">
      <c r="I355" s="1557"/>
      <c r="J355" s="1557"/>
      <c r="K355" s="1557"/>
    </row>
    <row r="356" spans="9:11" s="846" customFormat="1" ht="12.75">
      <c r="I356" s="1557"/>
      <c r="J356" s="1557"/>
      <c r="K356" s="1557"/>
    </row>
    <row r="357" spans="9:11" s="846" customFormat="1" ht="12.75">
      <c r="I357" s="1557"/>
      <c r="J357" s="1557"/>
      <c r="K357" s="1557"/>
    </row>
    <row r="358" spans="9:11" s="846" customFormat="1" ht="12.75">
      <c r="I358" s="1557"/>
      <c r="J358" s="1557"/>
      <c r="K358" s="1557"/>
    </row>
    <row r="359" spans="9:11" s="846" customFormat="1" ht="12.75">
      <c r="I359" s="1557"/>
      <c r="J359" s="1557"/>
      <c r="K359" s="1557"/>
    </row>
    <row r="360" spans="9:11" s="846" customFormat="1" ht="12.75">
      <c r="I360" s="1557"/>
      <c r="J360" s="1557"/>
      <c r="K360" s="1557"/>
    </row>
    <row r="361" spans="9:11" s="846" customFormat="1" ht="12.75">
      <c r="I361" s="1557"/>
      <c r="J361" s="1557"/>
      <c r="K361" s="1557"/>
    </row>
    <row r="362" spans="9:11" s="846" customFormat="1" ht="12.75">
      <c r="I362" s="1557"/>
      <c r="J362" s="1557"/>
      <c r="K362" s="1557"/>
    </row>
    <row r="363" spans="9:11" s="846" customFormat="1" ht="12.75">
      <c r="I363" s="1557"/>
      <c r="J363" s="1557"/>
      <c r="K363" s="1557"/>
    </row>
    <row r="364" spans="9:11" s="846" customFormat="1" ht="12.75">
      <c r="I364" s="1557"/>
      <c r="J364" s="1557"/>
      <c r="K364" s="1557"/>
    </row>
    <row r="365" spans="9:11" s="846" customFormat="1" ht="12.75">
      <c r="I365" s="1557"/>
      <c r="J365" s="1557"/>
      <c r="K365" s="1557"/>
    </row>
    <row r="366" spans="9:11" s="846" customFormat="1" ht="12.75">
      <c r="I366" s="1557"/>
      <c r="J366" s="1557"/>
      <c r="K366" s="1557"/>
    </row>
    <row r="367" spans="9:11" s="846" customFormat="1" ht="12.75">
      <c r="I367" s="1557"/>
      <c r="J367" s="1557"/>
      <c r="K367" s="1557"/>
    </row>
    <row r="368" spans="9:11" s="846" customFormat="1" ht="12.75">
      <c r="I368" s="1557"/>
      <c r="J368" s="1557"/>
      <c r="K368" s="1557"/>
    </row>
    <row r="369" spans="9:11" s="846" customFormat="1" ht="12.75">
      <c r="I369" s="1557"/>
      <c r="J369" s="1557"/>
      <c r="K369" s="1557"/>
    </row>
    <row r="370" spans="9:11" s="846" customFormat="1" ht="12.75">
      <c r="I370" s="1557"/>
      <c r="J370" s="1557"/>
      <c r="K370" s="1557"/>
    </row>
    <row r="371" spans="9:11" s="846" customFormat="1" ht="12.75">
      <c r="I371" s="1557"/>
      <c r="J371" s="1557"/>
      <c r="K371" s="1557"/>
    </row>
    <row r="372" spans="9:11" s="846" customFormat="1" ht="12.75">
      <c r="I372" s="1557"/>
      <c r="J372" s="1557"/>
      <c r="K372" s="1557"/>
    </row>
    <row r="373" spans="9:11" s="846" customFormat="1" ht="12.75">
      <c r="I373" s="1557"/>
      <c r="J373" s="1557"/>
      <c r="K373" s="1557"/>
    </row>
    <row r="374" spans="9:11" s="846" customFormat="1" ht="12.75">
      <c r="I374" s="1557"/>
      <c r="J374" s="1557"/>
      <c r="K374" s="1557"/>
    </row>
    <row r="375" spans="9:11" s="846" customFormat="1" ht="12.75">
      <c r="I375" s="1557"/>
      <c r="J375" s="1557"/>
      <c r="K375" s="1557"/>
    </row>
    <row r="376" spans="9:11" s="846" customFormat="1" ht="12.75">
      <c r="I376" s="1557"/>
      <c r="J376" s="1557"/>
      <c r="K376" s="1557"/>
    </row>
    <row r="377" spans="9:11" s="846" customFormat="1" ht="12.75">
      <c r="I377" s="1557"/>
      <c r="J377" s="1557"/>
      <c r="K377" s="1557"/>
    </row>
    <row r="378" spans="9:11" s="846" customFormat="1" ht="12.75">
      <c r="I378" s="1557"/>
      <c r="J378" s="1557"/>
      <c r="K378" s="1557"/>
    </row>
    <row r="379" spans="9:11" s="846" customFormat="1" ht="12.75">
      <c r="I379" s="1557"/>
      <c r="J379" s="1557"/>
      <c r="K379" s="1557"/>
    </row>
    <row r="380" spans="9:11" s="846" customFormat="1" ht="12.75">
      <c r="I380" s="1557"/>
      <c r="J380" s="1557"/>
      <c r="K380" s="1557"/>
    </row>
    <row r="381" spans="9:11" s="846" customFormat="1" ht="12.75">
      <c r="I381" s="1557"/>
      <c r="J381" s="1557"/>
      <c r="K381" s="1557"/>
    </row>
    <row r="382" spans="9:11" s="846" customFormat="1" ht="12.75">
      <c r="I382" s="1557"/>
      <c r="J382" s="1557"/>
      <c r="K382" s="1557"/>
    </row>
    <row r="383" spans="9:11" s="846" customFormat="1" ht="12.75">
      <c r="I383" s="1557"/>
      <c r="J383" s="1557"/>
      <c r="K383" s="1557"/>
    </row>
    <row r="384" spans="9:11" s="846" customFormat="1" ht="12.75">
      <c r="I384" s="1557"/>
      <c r="J384" s="1557"/>
      <c r="K384" s="1557"/>
    </row>
    <row r="385" spans="9:11" s="846" customFormat="1" ht="12.75">
      <c r="I385" s="1557"/>
      <c r="J385" s="1557"/>
      <c r="K385" s="1557"/>
    </row>
    <row r="386" spans="9:11" s="846" customFormat="1" ht="12.75">
      <c r="I386" s="1557"/>
      <c r="J386" s="1557"/>
      <c r="K386" s="1557"/>
    </row>
    <row r="387" spans="9:11" s="846" customFormat="1" ht="12.75">
      <c r="I387" s="1557"/>
      <c r="J387" s="1557"/>
      <c r="K387" s="1557"/>
    </row>
    <row r="388" spans="9:11" s="846" customFormat="1" ht="12.75">
      <c r="I388" s="1557"/>
      <c r="J388" s="1557"/>
      <c r="K388" s="1557"/>
    </row>
    <row r="389" spans="9:11" s="846" customFormat="1" ht="12.75">
      <c r="I389" s="1557"/>
      <c r="J389" s="1557"/>
      <c r="K389" s="1557"/>
    </row>
    <row r="390" spans="9:11" s="846" customFormat="1" ht="12.75">
      <c r="I390" s="1557"/>
      <c r="J390" s="1557"/>
      <c r="K390" s="1557"/>
    </row>
    <row r="391" spans="9:11" s="846" customFormat="1" ht="12.75">
      <c r="I391" s="1557"/>
      <c r="J391" s="1557"/>
      <c r="K391" s="1557"/>
    </row>
    <row r="392" spans="9:11" s="846" customFormat="1" ht="12.75">
      <c r="I392" s="1557"/>
      <c r="J392" s="1557"/>
      <c r="K392" s="1557"/>
    </row>
    <row r="393" spans="9:11" s="846" customFormat="1" ht="12.75">
      <c r="I393" s="1557"/>
      <c r="J393" s="1557"/>
      <c r="K393" s="1557"/>
    </row>
    <row r="394" spans="9:11" s="846" customFormat="1" ht="12.75">
      <c r="I394" s="1557"/>
      <c r="J394" s="1557"/>
      <c r="K394" s="1557"/>
    </row>
    <row r="395" spans="9:11" s="846" customFormat="1" ht="12.75">
      <c r="I395" s="1557"/>
      <c r="J395" s="1557"/>
      <c r="K395" s="1557"/>
    </row>
    <row r="396" spans="9:11" s="846" customFormat="1" ht="12.75">
      <c r="I396" s="1557"/>
      <c r="J396" s="1557"/>
      <c r="K396" s="1557"/>
    </row>
    <row r="397" spans="9:11" s="846" customFormat="1" ht="12.75">
      <c r="I397" s="1557"/>
      <c r="J397" s="1557"/>
      <c r="K397" s="1557"/>
    </row>
    <row r="398" spans="9:11" s="846" customFormat="1" ht="12.75">
      <c r="I398" s="1557"/>
      <c r="J398" s="1557"/>
      <c r="K398" s="1557"/>
    </row>
    <row r="399" spans="9:11" s="846" customFormat="1" ht="12.75">
      <c r="I399" s="1557"/>
      <c r="J399" s="1557"/>
      <c r="K399" s="1557"/>
    </row>
    <row r="400" spans="9:11" s="846" customFormat="1" ht="12.75">
      <c r="I400" s="1557"/>
      <c r="J400" s="1557"/>
      <c r="K400" s="1557"/>
    </row>
    <row r="401" spans="9:11" s="846" customFormat="1" ht="12.75">
      <c r="I401" s="1557"/>
      <c r="J401" s="1557"/>
      <c r="K401" s="1557"/>
    </row>
    <row r="402" spans="9:11" s="846" customFormat="1" ht="12.75">
      <c r="I402" s="1557"/>
      <c r="J402" s="1557"/>
      <c r="K402" s="1557"/>
    </row>
    <row r="403" spans="9:11" s="846" customFormat="1" ht="12.75">
      <c r="I403" s="1557"/>
      <c r="J403" s="1557"/>
      <c r="K403" s="1557"/>
    </row>
    <row r="404" spans="9:11" s="846" customFormat="1" ht="12.75">
      <c r="I404" s="1557"/>
      <c r="J404" s="1557"/>
      <c r="K404" s="1557"/>
    </row>
    <row r="405" spans="9:11" s="846" customFormat="1" ht="12.75">
      <c r="I405" s="1557"/>
      <c r="J405" s="1557"/>
      <c r="K405" s="1557"/>
    </row>
    <row r="406" spans="9:11" s="846" customFormat="1" ht="12.75">
      <c r="I406" s="1557"/>
      <c r="J406" s="1557"/>
      <c r="K406" s="1557"/>
    </row>
    <row r="407" spans="9:11" s="846" customFormat="1" ht="12.75">
      <c r="I407" s="1557"/>
      <c r="J407" s="1557"/>
      <c r="K407" s="1557"/>
    </row>
    <row r="408" spans="9:11" s="846" customFormat="1" ht="12.75">
      <c r="I408" s="1557"/>
      <c r="J408" s="1557"/>
      <c r="K408" s="1557"/>
    </row>
    <row r="409" spans="9:11" s="846" customFormat="1" ht="12.75">
      <c r="I409" s="1557"/>
      <c r="J409" s="1557"/>
      <c r="K409" s="1557"/>
    </row>
    <row r="410" spans="9:11" s="846" customFormat="1" ht="12.75">
      <c r="I410" s="1557"/>
      <c r="J410" s="1557"/>
      <c r="K410" s="1557"/>
    </row>
    <row r="411" spans="9:11" s="846" customFormat="1" ht="12.75">
      <c r="I411" s="1557"/>
      <c r="J411" s="1557"/>
      <c r="K411" s="1557"/>
    </row>
    <row r="412" spans="9:11" s="846" customFormat="1" ht="12.75">
      <c r="I412" s="1557"/>
      <c r="J412" s="1557"/>
      <c r="K412" s="1557"/>
    </row>
    <row r="413" spans="9:11" s="846" customFormat="1" ht="12.75">
      <c r="I413" s="1557"/>
      <c r="J413" s="1557"/>
      <c r="K413" s="1557"/>
    </row>
    <row r="414" spans="9:11" s="846" customFormat="1" ht="12.75">
      <c r="I414" s="1557"/>
      <c r="J414" s="1557"/>
      <c r="K414" s="1557"/>
    </row>
    <row r="415" spans="9:11" s="846" customFormat="1" ht="12.75">
      <c r="I415" s="1557"/>
      <c r="J415" s="1557"/>
      <c r="K415" s="1557"/>
    </row>
    <row r="416" spans="9:11" s="846" customFormat="1" ht="12.75">
      <c r="I416" s="1557"/>
      <c r="J416" s="1557"/>
      <c r="K416" s="1557"/>
    </row>
    <row r="417" spans="9:11" s="846" customFormat="1" ht="12.75">
      <c r="I417" s="1557"/>
      <c r="J417" s="1557"/>
      <c r="K417" s="1557"/>
    </row>
    <row r="418" spans="9:11" s="846" customFormat="1" ht="12.75">
      <c r="I418" s="1557"/>
      <c r="J418" s="1557"/>
      <c r="K418" s="1557"/>
    </row>
    <row r="419" spans="9:11" s="846" customFormat="1" ht="12.75">
      <c r="I419" s="1557"/>
      <c r="J419" s="1557"/>
      <c r="K419" s="1557"/>
    </row>
    <row r="420" spans="9:11" s="846" customFormat="1" ht="12.75">
      <c r="I420" s="1557"/>
      <c r="J420" s="1557"/>
      <c r="K420" s="1557"/>
    </row>
    <row r="421" spans="9:11" s="846" customFormat="1" ht="12.75">
      <c r="I421" s="1557"/>
      <c r="J421" s="1557"/>
      <c r="K421" s="1557"/>
    </row>
    <row r="422" spans="9:11" s="846" customFormat="1" ht="12.75">
      <c r="I422" s="1557"/>
      <c r="J422" s="1557"/>
      <c r="K422" s="1557"/>
    </row>
    <row r="423" spans="9:11" s="846" customFormat="1" ht="12.75">
      <c r="I423" s="1557"/>
      <c r="J423" s="1557"/>
      <c r="K423" s="1557"/>
    </row>
    <row r="424" spans="9:11" s="846" customFormat="1" ht="12.75">
      <c r="I424" s="1557"/>
      <c r="J424" s="1557"/>
      <c r="K424" s="1557"/>
    </row>
    <row r="425" spans="9:11" s="846" customFormat="1" ht="12.75">
      <c r="I425" s="1557"/>
      <c r="J425" s="1557"/>
      <c r="K425" s="1557"/>
    </row>
    <row r="426" spans="9:11" s="846" customFormat="1" ht="12.75">
      <c r="I426" s="1557"/>
      <c r="J426" s="1557"/>
      <c r="K426" s="1557"/>
    </row>
    <row r="427" spans="9:11" s="846" customFormat="1" ht="12.75">
      <c r="I427" s="1557"/>
      <c r="J427" s="1557"/>
      <c r="K427" s="1557"/>
    </row>
    <row r="428" spans="9:11" s="846" customFormat="1" ht="12.75">
      <c r="I428" s="1557"/>
      <c r="J428" s="1557"/>
      <c r="K428" s="1557"/>
    </row>
    <row r="429" spans="9:11" s="846" customFormat="1" ht="12.75">
      <c r="I429" s="1557"/>
      <c r="J429" s="1557"/>
      <c r="K429" s="1557"/>
    </row>
    <row r="430" spans="9:11" s="846" customFormat="1" ht="12.75">
      <c r="I430" s="1557"/>
      <c r="J430" s="1557"/>
      <c r="K430" s="1557"/>
    </row>
    <row r="431" spans="9:11" s="846" customFormat="1" ht="12.75">
      <c r="I431" s="1557"/>
      <c r="J431" s="1557"/>
      <c r="K431" s="1557"/>
    </row>
    <row r="432" spans="9:11" s="846" customFormat="1" ht="12.75">
      <c r="I432" s="1557"/>
      <c r="J432" s="1557"/>
      <c r="K432" s="1557"/>
    </row>
    <row r="433" spans="9:11" s="846" customFormat="1" ht="12.75">
      <c r="I433" s="1557"/>
      <c r="J433" s="1557"/>
      <c r="K433" s="1557"/>
    </row>
    <row r="434" spans="9:11" s="846" customFormat="1" ht="12.75">
      <c r="I434" s="1557"/>
      <c r="J434" s="1557"/>
      <c r="K434" s="1557"/>
    </row>
    <row r="435" spans="9:11" s="846" customFormat="1" ht="12.75">
      <c r="I435" s="1557"/>
      <c r="J435" s="1557"/>
      <c r="K435" s="1557"/>
    </row>
    <row r="436" spans="9:11" s="846" customFormat="1" ht="12.75">
      <c r="I436" s="1557"/>
      <c r="J436" s="1557"/>
      <c r="K436" s="1557"/>
    </row>
    <row r="437" spans="9:11" s="846" customFormat="1" ht="12.75">
      <c r="I437" s="1557"/>
      <c r="J437" s="1557"/>
      <c r="K437" s="1557"/>
    </row>
    <row r="438" spans="9:11" s="846" customFormat="1" ht="12.75">
      <c r="I438" s="1557"/>
      <c r="J438" s="1557"/>
      <c r="K438" s="1557"/>
    </row>
    <row r="439" spans="9:11" s="846" customFormat="1" ht="12.75">
      <c r="I439" s="1557"/>
      <c r="J439" s="1557"/>
      <c r="K439" s="1557"/>
    </row>
    <row r="440" spans="9:11" s="846" customFormat="1" ht="12.75">
      <c r="I440" s="1557"/>
      <c r="J440" s="1557"/>
      <c r="K440" s="1557"/>
    </row>
    <row r="441" spans="9:11" s="846" customFormat="1" ht="12.75">
      <c r="I441" s="1557"/>
      <c r="J441" s="1557"/>
      <c r="K441" s="1557"/>
    </row>
    <row r="442" spans="9:11" s="846" customFormat="1" ht="12.75">
      <c r="I442" s="1557"/>
      <c r="J442" s="1557"/>
      <c r="K442" s="1557"/>
    </row>
    <row r="443" spans="9:11" s="846" customFormat="1" ht="12.75">
      <c r="I443" s="1557"/>
      <c r="J443" s="1557"/>
      <c r="K443" s="1557"/>
    </row>
    <row r="444" spans="9:11" s="846" customFormat="1" ht="12.75">
      <c r="I444" s="1557"/>
      <c r="J444" s="1557"/>
      <c r="K444" s="1557"/>
    </row>
    <row r="445" spans="9:11" s="846" customFormat="1" ht="12.75">
      <c r="I445" s="1557"/>
      <c r="J445" s="1557"/>
      <c r="K445" s="1557"/>
    </row>
    <row r="446" spans="9:11" s="846" customFormat="1" ht="12.75">
      <c r="I446" s="1557"/>
      <c r="J446" s="1557"/>
      <c r="K446" s="1557"/>
    </row>
    <row r="447" spans="9:11" s="846" customFormat="1" ht="12.75">
      <c r="I447" s="1557"/>
      <c r="J447" s="1557"/>
      <c r="K447" s="1557"/>
    </row>
    <row r="448" spans="9:11" s="846" customFormat="1" ht="12.75">
      <c r="I448" s="1557"/>
      <c r="J448" s="1557"/>
      <c r="K448" s="1557"/>
    </row>
    <row r="449" spans="9:11" s="846" customFormat="1" ht="12.75">
      <c r="I449" s="1557"/>
      <c r="J449" s="1557"/>
      <c r="K449" s="1557"/>
    </row>
    <row r="450" spans="9:11" s="846" customFormat="1" ht="12.75">
      <c r="I450" s="1557"/>
      <c r="J450" s="1557"/>
      <c r="K450" s="1557"/>
    </row>
    <row r="451" spans="9:11" s="846" customFormat="1" ht="12.75">
      <c r="I451" s="1557"/>
      <c r="J451" s="1557"/>
      <c r="K451" s="1557"/>
    </row>
    <row r="452" spans="9:11" s="846" customFormat="1" ht="12.75">
      <c r="I452" s="1557"/>
      <c r="J452" s="1557"/>
      <c r="K452" s="1557"/>
    </row>
    <row r="453" spans="9:11" s="846" customFormat="1" ht="12.75">
      <c r="I453" s="1557"/>
      <c r="J453" s="1557"/>
      <c r="K453" s="1557"/>
    </row>
    <row r="454" spans="9:11" s="846" customFormat="1" ht="12.75">
      <c r="I454" s="1557"/>
      <c r="J454" s="1557"/>
      <c r="K454" s="1557"/>
    </row>
    <row r="455" spans="9:11" s="846" customFormat="1" ht="12.75">
      <c r="I455" s="1557"/>
      <c r="J455" s="1557"/>
      <c r="K455" s="1557"/>
    </row>
    <row r="456" spans="9:11" s="846" customFormat="1" ht="12.75">
      <c r="I456" s="1557"/>
      <c r="J456" s="1557"/>
      <c r="K456" s="1557"/>
    </row>
    <row r="457" spans="9:11" s="846" customFormat="1" ht="12.75">
      <c r="I457" s="1557"/>
      <c r="J457" s="1557"/>
      <c r="K457" s="1557"/>
    </row>
    <row r="458" spans="9:11" s="846" customFormat="1" ht="12.75">
      <c r="I458" s="1557"/>
      <c r="J458" s="1557"/>
      <c r="K458" s="1557"/>
    </row>
    <row r="459" spans="9:11" s="846" customFormat="1" ht="12.75">
      <c r="I459" s="1557"/>
      <c r="J459" s="1557"/>
      <c r="K459" s="1557"/>
    </row>
    <row r="460" spans="9:11" s="846" customFormat="1" ht="12.75">
      <c r="I460" s="1557"/>
      <c r="J460" s="1557"/>
      <c r="K460" s="1557"/>
    </row>
    <row r="461" spans="9:11" s="846" customFormat="1" ht="12.75">
      <c r="I461" s="1557"/>
      <c r="J461" s="1557"/>
      <c r="K461" s="1557"/>
    </row>
    <row r="462" spans="9:11" s="846" customFormat="1" ht="12.75">
      <c r="I462" s="1557"/>
      <c r="J462" s="1557"/>
      <c r="K462" s="1557"/>
    </row>
    <row r="463" spans="9:11" s="846" customFormat="1" ht="12.75">
      <c r="I463" s="1557"/>
      <c r="J463" s="1557"/>
      <c r="K463" s="1557"/>
    </row>
    <row r="464" spans="9:11" s="846" customFormat="1" ht="12.75">
      <c r="I464" s="1557"/>
      <c r="J464" s="1557"/>
      <c r="K464" s="1557"/>
    </row>
    <row r="465" spans="9:11" s="846" customFormat="1" ht="12.75">
      <c r="I465" s="1557"/>
      <c r="J465" s="1557"/>
      <c r="K465" s="1557"/>
    </row>
    <row r="466" spans="9:11" s="846" customFormat="1" ht="12.75">
      <c r="I466" s="1557"/>
      <c r="J466" s="1557"/>
      <c r="K466" s="1557"/>
    </row>
    <row r="467" spans="9:11" s="846" customFormat="1" ht="12.75">
      <c r="I467" s="1557"/>
      <c r="J467" s="1557"/>
      <c r="K467" s="1557"/>
    </row>
    <row r="468" spans="9:11" s="846" customFormat="1" ht="12.75">
      <c r="I468" s="1557"/>
      <c r="J468" s="1557"/>
      <c r="K468" s="1557"/>
    </row>
    <row r="469" spans="9:11" s="846" customFormat="1" ht="12.75">
      <c r="I469" s="1557"/>
      <c r="J469" s="1557"/>
      <c r="K469" s="1557"/>
    </row>
    <row r="470" spans="9:11" s="846" customFormat="1" ht="12.75">
      <c r="I470" s="1557"/>
      <c r="J470" s="1557"/>
      <c r="K470" s="1557"/>
    </row>
    <row r="471" spans="9:11" s="846" customFormat="1" ht="12.75">
      <c r="I471" s="1557"/>
      <c r="J471" s="1557"/>
      <c r="K471" s="1557"/>
    </row>
    <row r="472" spans="9:11" s="846" customFormat="1" ht="12.75">
      <c r="I472" s="1557"/>
      <c r="J472" s="1557"/>
      <c r="K472" s="1557"/>
    </row>
    <row r="473" spans="9:11" s="846" customFormat="1" ht="12.75">
      <c r="I473" s="1557"/>
      <c r="J473" s="1557"/>
      <c r="K473" s="1557"/>
    </row>
    <row r="474" spans="9:11" s="846" customFormat="1" ht="12.75">
      <c r="I474" s="1557"/>
      <c r="J474" s="1557"/>
      <c r="K474" s="1557"/>
    </row>
    <row r="475" spans="9:11" s="846" customFormat="1" ht="12.75">
      <c r="I475" s="1557"/>
      <c r="J475" s="1557"/>
      <c r="K475" s="1557"/>
    </row>
    <row r="476" spans="9:11" s="846" customFormat="1" ht="12.75">
      <c r="I476" s="1557"/>
      <c r="J476" s="1557"/>
      <c r="K476" s="1557"/>
    </row>
    <row r="477" spans="9:11" s="846" customFormat="1" ht="12.75">
      <c r="I477" s="1557"/>
      <c r="J477" s="1557"/>
      <c r="K477" s="1557"/>
    </row>
    <row r="478" spans="9:11" s="846" customFormat="1" ht="12.75">
      <c r="I478" s="1557"/>
      <c r="J478" s="1557"/>
      <c r="K478" s="1557"/>
    </row>
    <row r="479" spans="9:11" s="846" customFormat="1" ht="12.75">
      <c r="I479" s="1557"/>
      <c r="J479" s="1557"/>
      <c r="K479" s="1557"/>
    </row>
    <row r="480" spans="9:11" s="846" customFormat="1" ht="12.75">
      <c r="I480" s="1557"/>
      <c r="J480" s="1557"/>
      <c r="K480" s="1557"/>
    </row>
    <row r="481" spans="9:11" s="846" customFormat="1" ht="12.75">
      <c r="I481" s="1557"/>
      <c r="J481" s="1557"/>
      <c r="K481" s="1557"/>
    </row>
    <row r="482" spans="9:11" s="846" customFormat="1" ht="12.75">
      <c r="I482" s="1557"/>
      <c r="J482" s="1557"/>
      <c r="K482" s="1557"/>
    </row>
    <row r="483" spans="9:11" s="846" customFormat="1" ht="12.75">
      <c r="I483" s="1557"/>
      <c r="J483" s="1557"/>
      <c r="K483" s="1557"/>
    </row>
    <row r="484" spans="9:11" s="846" customFormat="1" ht="12.75">
      <c r="I484" s="1557"/>
      <c r="J484" s="1557"/>
      <c r="K484" s="1557"/>
    </row>
    <row r="485" spans="9:11" s="846" customFormat="1" ht="12.75">
      <c r="I485" s="1557"/>
      <c r="J485" s="1557"/>
      <c r="K485" s="1557"/>
    </row>
    <row r="486" spans="9:11" s="846" customFormat="1" ht="12.75">
      <c r="I486" s="1557"/>
      <c r="J486" s="1557"/>
      <c r="K486" s="1557"/>
    </row>
    <row r="487" spans="9:11" s="846" customFormat="1" ht="12.75">
      <c r="I487" s="1557"/>
      <c r="J487" s="1557"/>
      <c r="K487" s="1557"/>
    </row>
    <row r="488" spans="9:11" s="846" customFormat="1" ht="12.75">
      <c r="I488" s="1557"/>
      <c r="J488" s="1557"/>
      <c r="K488" s="1557"/>
    </row>
    <row r="489" spans="9:11" s="846" customFormat="1" ht="12.75">
      <c r="I489" s="1557"/>
      <c r="J489" s="1557"/>
      <c r="K489" s="1557"/>
    </row>
    <row r="490" spans="9:11" s="846" customFormat="1" ht="12.75">
      <c r="I490" s="1557"/>
      <c r="J490" s="1557"/>
      <c r="K490" s="1557"/>
    </row>
    <row r="491" spans="9:11" s="846" customFormat="1" ht="12.75">
      <c r="I491" s="1557"/>
      <c r="J491" s="1557"/>
      <c r="K491" s="1557"/>
    </row>
    <row r="492" spans="9:11" s="846" customFormat="1" ht="12.75">
      <c r="I492" s="1557"/>
      <c r="J492" s="1557"/>
      <c r="K492" s="1557"/>
    </row>
    <row r="493" spans="9:11" s="846" customFormat="1" ht="12.75">
      <c r="I493" s="1557"/>
      <c r="J493" s="1557"/>
      <c r="K493" s="1557"/>
    </row>
    <row r="494" spans="9:11" s="846" customFormat="1" ht="12.75">
      <c r="I494" s="1557"/>
      <c r="J494" s="1557"/>
      <c r="K494" s="1557"/>
    </row>
    <row r="495" spans="9:11" s="846" customFormat="1" ht="12.75">
      <c r="I495" s="1557"/>
      <c r="J495" s="1557"/>
      <c r="K495" s="1557"/>
    </row>
    <row r="496" spans="9:11" s="846" customFormat="1" ht="12.75">
      <c r="I496" s="1557"/>
      <c r="J496" s="1557"/>
      <c r="K496" s="1557"/>
    </row>
    <row r="497" spans="9:11" s="846" customFormat="1" ht="12.75">
      <c r="I497" s="1557"/>
      <c r="J497" s="1557"/>
      <c r="K497" s="1557"/>
    </row>
    <row r="498" spans="9:11" s="846" customFormat="1" ht="12.75">
      <c r="I498" s="1557"/>
      <c r="J498" s="1557"/>
      <c r="K498" s="1557"/>
    </row>
    <row r="499" spans="9:11" s="846" customFormat="1" ht="12.75">
      <c r="I499" s="1557"/>
      <c r="J499" s="1557"/>
      <c r="K499" s="1557"/>
    </row>
    <row r="500" spans="9:11" s="846" customFormat="1" ht="12.75">
      <c r="I500" s="1557"/>
      <c r="J500" s="1557"/>
      <c r="K500" s="1557"/>
    </row>
    <row r="501" spans="9:11" s="846" customFormat="1" ht="12.75">
      <c r="I501" s="1557"/>
      <c r="J501" s="1557"/>
      <c r="K501" s="1557"/>
    </row>
    <row r="502" spans="9:11" s="846" customFormat="1" ht="12.75">
      <c r="I502" s="1557"/>
      <c r="J502" s="1557"/>
      <c r="K502" s="1557"/>
    </row>
    <row r="503" spans="9:11" s="846" customFormat="1" ht="12.75">
      <c r="I503" s="1557"/>
      <c r="J503" s="1557"/>
      <c r="K503" s="1557"/>
    </row>
    <row r="504" spans="9:11" s="846" customFormat="1" ht="12.75">
      <c r="I504" s="1557"/>
      <c r="J504" s="1557"/>
      <c r="K504" s="1557"/>
    </row>
    <row r="505" spans="9:11" s="846" customFormat="1" ht="12.75">
      <c r="I505" s="1557"/>
      <c r="J505" s="1557"/>
      <c r="K505" s="1557"/>
    </row>
    <row r="506" spans="9:11" s="846" customFormat="1" ht="12.75">
      <c r="I506" s="1557"/>
      <c r="J506" s="1557"/>
      <c r="K506" s="1557"/>
    </row>
    <row r="507" spans="9:11" s="846" customFormat="1" ht="12.75">
      <c r="I507" s="1557"/>
      <c r="J507" s="1557"/>
      <c r="K507" s="1557"/>
    </row>
    <row r="508" spans="9:11" s="846" customFormat="1" ht="12.75">
      <c r="I508" s="1557"/>
      <c r="J508" s="1557"/>
      <c r="K508" s="1557"/>
    </row>
    <row r="509" spans="9:11" s="846" customFormat="1" ht="12.75">
      <c r="I509" s="1557"/>
      <c r="J509" s="1557"/>
      <c r="K509" s="1557"/>
    </row>
  </sheetData>
  <sheetProtection/>
  <mergeCells count="16">
    <mergeCell ref="C293:Q293"/>
    <mergeCell ref="A294:B294"/>
    <mergeCell ref="A199:B199"/>
    <mergeCell ref="C3:F3"/>
    <mergeCell ref="C57:Q57"/>
    <mergeCell ref="A58:B58"/>
    <mergeCell ref="C104:Q104"/>
    <mergeCell ref="A105:B105"/>
    <mergeCell ref="C245:Q245"/>
    <mergeCell ref="A246:B246"/>
    <mergeCell ref="A1:M1"/>
    <mergeCell ref="C10:Q10"/>
    <mergeCell ref="A11:B11"/>
    <mergeCell ref="C151:Q151"/>
    <mergeCell ref="A152:B152"/>
    <mergeCell ref="C198:Q19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12" r:id="rId2"/>
  <headerFooter scaleWithDoc="0" alignWithMargins="0">
    <oddFooter>&amp;C&amp;P/&amp;N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zoomScale="80" zoomScaleNormal="80" zoomScalePageLayoutView="0" workbookViewId="0" topLeftCell="A1">
      <selection activeCell="E45" sqref="E45"/>
    </sheetView>
  </sheetViews>
  <sheetFormatPr defaultColWidth="9.140625" defaultRowHeight="15"/>
  <cols>
    <col min="1" max="1" width="7.28125" style="859" customWidth="1"/>
    <col min="2" max="2" width="7.00390625" style="859" customWidth="1"/>
    <col min="3" max="3" width="46.7109375" style="859" customWidth="1"/>
    <col min="4" max="4" width="25.7109375" style="930" bestFit="1" customWidth="1"/>
    <col min="5" max="7" width="25.7109375" style="930" customWidth="1"/>
    <col min="8" max="8" width="2.00390625" style="859" customWidth="1"/>
    <col min="9" max="9" width="20.7109375" style="859" customWidth="1"/>
    <col min="10" max="10" width="2.00390625" style="859" customWidth="1"/>
    <col min="11" max="11" width="20.7109375" style="859" customWidth="1"/>
    <col min="12" max="12" width="2.00390625" style="859" customWidth="1"/>
    <col min="13" max="13" width="20.7109375" style="859" customWidth="1"/>
    <col min="14" max="14" width="2.00390625" style="859" customWidth="1"/>
    <col min="15" max="15" width="20.7109375" style="859" customWidth="1"/>
    <col min="16" max="16" width="1.8515625" style="859" customWidth="1"/>
    <col min="17" max="17" width="19.8515625" style="859" customWidth="1"/>
    <col min="18" max="18" width="2.8515625" style="859" customWidth="1"/>
    <col min="19" max="16384" width="9.140625" style="859" customWidth="1"/>
  </cols>
  <sheetData>
    <row r="1" spans="1:18" s="851" customFormat="1" ht="18.75" thickBot="1">
      <c r="A1" s="1671" t="str">
        <f>"TABEL 7: Tarieflijst distributienettarieven elektriciteit - INJECTIE - JAAR "&amp;TITELBLAD!C5</f>
        <v>TABEL 7: Tarieflijst distributienettarieven elektriciteit - INJECTIE - JAAR 2016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3"/>
    </row>
    <row r="2" spans="1:7" s="854" customFormat="1" ht="12" thickBot="1">
      <c r="A2" s="852"/>
      <c r="B2" s="852"/>
      <c r="C2" s="852"/>
      <c r="D2" s="853"/>
      <c r="E2" s="853"/>
      <c r="F2" s="853"/>
      <c r="G2" s="853"/>
    </row>
    <row r="3" spans="1:32" s="311" customFormat="1" ht="15.75" thickBot="1">
      <c r="A3" s="307" t="s">
        <v>19</v>
      </c>
      <c r="B3" s="855"/>
      <c r="D3" s="1659">
        <f>+TITELBLAD!$C$7</f>
        <v>0</v>
      </c>
      <c r="E3" s="1661"/>
      <c r="F3" s="855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10"/>
    </row>
    <row r="4" spans="1:7" s="854" customFormat="1" ht="11.25">
      <c r="A4" s="852"/>
      <c r="B4" s="852"/>
      <c r="C4" s="852"/>
      <c r="D4" s="853"/>
      <c r="E4" s="853"/>
      <c r="F4" s="853"/>
      <c r="G4" s="853"/>
    </row>
    <row r="5" spans="1:7" ht="18.75" thickBot="1">
      <c r="A5" s="856"/>
      <c r="B5" s="857"/>
      <c r="C5" s="857"/>
      <c r="D5" s="858"/>
      <c r="E5" s="858"/>
      <c r="F5" s="858"/>
      <c r="G5" s="858"/>
    </row>
    <row r="6" spans="1:17" s="865" customFormat="1" ht="15.75">
      <c r="A6" s="860"/>
      <c r="B6" s="861"/>
      <c r="C6" s="861"/>
      <c r="D6" s="862"/>
      <c r="E6" s="863"/>
      <c r="F6" s="864"/>
      <c r="G6" s="864"/>
      <c r="I6" s="1713" t="s">
        <v>83</v>
      </c>
      <c r="K6" s="1713" t="s">
        <v>474</v>
      </c>
      <c r="M6" s="1713" t="s">
        <v>84</v>
      </c>
      <c r="O6" s="1713" t="s">
        <v>116</v>
      </c>
      <c r="Q6" s="1713" t="s">
        <v>117</v>
      </c>
    </row>
    <row r="7" spans="1:17" s="869" customFormat="1" ht="12.75" customHeight="1">
      <c r="A7" s="866"/>
      <c r="B7" s="867"/>
      <c r="C7" s="867"/>
      <c r="D7" s="868"/>
      <c r="E7" s="336" t="s">
        <v>144</v>
      </c>
      <c r="F7" s="336" t="s">
        <v>156</v>
      </c>
      <c r="G7" s="337" t="s">
        <v>130</v>
      </c>
      <c r="I7" s="1714"/>
      <c r="K7" s="1714"/>
      <c r="M7" s="1714"/>
      <c r="O7" s="1714"/>
      <c r="Q7" s="1714"/>
    </row>
    <row r="8" spans="1:17" s="869" customFormat="1" ht="11.25" customHeight="1">
      <c r="A8" s="866"/>
      <c r="B8" s="867"/>
      <c r="C8" s="867"/>
      <c r="D8" s="868"/>
      <c r="E8" s="870"/>
      <c r="F8" s="871"/>
      <c r="G8" s="871"/>
      <c r="H8" s="872"/>
      <c r="I8" s="1714"/>
      <c r="J8" s="872"/>
      <c r="K8" s="1714"/>
      <c r="L8" s="872"/>
      <c r="M8" s="1714"/>
      <c r="N8" s="872"/>
      <c r="O8" s="1714"/>
      <c r="Q8" s="1714"/>
    </row>
    <row r="9" spans="1:17" s="869" customFormat="1" ht="11.25">
      <c r="A9" s="866"/>
      <c r="B9" s="867"/>
      <c r="C9" s="867"/>
      <c r="D9" s="868"/>
      <c r="E9" s="870"/>
      <c r="F9" s="871"/>
      <c r="G9" s="871"/>
      <c r="I9" s="873"/>
      <c r="K9" s="873"/>
      <c r="M9" s="873"/>
      <c r="O9" s="874"/>
      <c r="Q9" s="873"/>
    </row>
    <row r="10" spans="1:17" s="869" customFormat="1" ht="12" thickBot="1">
      <c r="A10" s="875"/>
      <c r="B10" s="876"/>
      <c r="C10" s="876"/>
      <c r="D10" s="877"/>
      <c r="E10" s="878"/>
      <c r="F10" s="879"/>
      <c r="G10" s="879"/>
      <c r="I10" s="880"/>
      <c r="K10" s="880"/>
      <c r="M10" s="880"/>
      <c r="O10" s="880"/>
      <c r="Q10" s="880"/>
    </row>
    <row r="11" spans="1:17" s="857" customFormat="1" ht="16.5" customHeight="1">
      <c r="A11" s="881" t="s">
        <v>134</v>
      </c>
      <c r="B11" s="882"/>
      <c r="C11" s="883"/>
      <c r="D11" s="884"/>
      <c r="E11" s="885"/>
      <c r="F11" s="886"/>
      <c r="G11" s="886"/>
      <c r="H11" s="887"/>
      <c r="I11" s="888"/>
      <c r="J11" s="887"/>
      <c r="K11" s="888"/>
      <c r="L11" s="889"/>
      <c r="M11" s="888"/>
      <c r="N11" s="889"/>
      <c r="O11" s="888"/>
      <c r="P11" s="889"/>
      <c r="Q11" s="888"/>
    </row>
    <row r="12" spans="1:17" s="857" customFormat="1" ht="16.5" customHeight="1">
      <c r="A12" s="890"/>
      <c r="B12" s="882"/>
      <c r="C12" s="891"/>
      <c r="D12" s="884"/>
      <c r="E12" s="892"/>
      <c r="F12" s="893"/>
      <c r="G12" s="893"/>
      <c r="H12" s="887"/>
      <c r="I12" s="888"/>
      <c r="J12" s="887"/>
      <c r="K12" s="888"/>
      <c r="L12" s="889"/>
      <c r="M12" s="888"/>
      <c r="N12" s="889"/>
      <c r="O12" s="888"/>
      <c r="P12" s="889"/>
      <c r="Q12" s="888"/>
    </row>
    <row r="13" spans="1:17" s="857" customFormat="1" ht="16.5" customHeight="1">
      <c r="A13" s="890"/>
      <c r="B13" s="382" t="s">
        <v>137</v>
      </c>
      <c r="C13" s="383"/>
      <c r="D13" s="894" t="s">
        <v>140</v>
      </c>
      <c r="E13" s="385" t="s">
        <v>148</v>
      </c>
      <c r="F13" s="895"/>
      <c r="G13" s="895"/>
      <c r="H13" s="887"/>
      <c r="I13" s="888"/>
      <c r="J13" s="887"/>
      <c r="K13" s="888"/>
      <c r="L13" s="889"/>
      <c r="M13" s="888"/>
      <c r="N13" s="889"/>
      <c r="O13" s="888"/>
      <c r="P13" s="889"/>
      <c r="Q13" s="888"/>
    </row>
    <row r="14" spans="1:17" s="857" customFormat="1" ht="16.5" customHeight="1">
      <c r="A14" s="890"/>
      <c r="B14" s="1473" t="s">
        <v>136</v>
      </c>
      <c r="C14" s="1474"/>
      <c r="D14" s="894" t="s">
        <v>140</v>
      </c>
      <c r="E14" s="385" t="s">
        <v>149</v>
      </c>
      <c r="F14" s="895"/>
      <c r="G14" s="895"/>
      <c r="H14" s="887"/>
      <c r="I14" s="888"/>
      <c r="J14" s="887"/>
      <c r="K14" s="888"/>
      <c r="L14" s="889"/>
      <c r="M14" s="888"/>
      <c r="N14" s="889"/>
      <c r="O14" s="888"/>
      <c r="P14" s="889"/>
      <c r="Q14" s="888"/>
    </row>
    <row r="15" spans="1:17" s="857" customFormat="1" ht="16.5" customHeight="1">
      <c r="A15" s="890"/>
      <c r="B15" s="1473" t="s">
        <v>138</v>
      </c>
      <c r="C15" s="1474"/>
      <c r="D15" s="894" t="s">
        <v>140</v>
      </c>
      <c r="E15" s="385" t="s">
        <v>150</v>
      </c>
      <c r="F15" s="895"/>
      <c r="G15" s="895"/>
      <c r="H15" s="887"/>
      <c r="I15" s="888"/>
      <c r="J15" s="887"/>
      <c r="K15" s="888"/>
      <c r="L15" s="889"/>
      <c r="M15" s="888"/>
      <c r="N15" s="889"/>
      <c r="O15" s="888"/>
      <c r="P15" s="889"/>
      <c r="Q15" s="888"/>
    </row>
    <row r="16" spans="1:17" s="857" customFormat="1" ht="16.5" customHeight="1">
      <c r="A16" s="890"/>
      <c r="B16" s="1473"/>
      <c r="C16" s="1474"/>
      <c r="D16" s="894"/>
      <c r="E16" s="896"/>
      <c r="F16" s="895"/>
      <c r="G16" s="895"/>
      <c r="H16" s="887"/>
      <c r="I16" s="888"/>
      <c r="J16" s="887"/>
      <c r="K16" s="888"/>
      <c r="L16" s="889"/>
      <c r="M16" s="888"/>
      <c r="N16" s="889"/>
      <c r="O16" s="888"/>
      <c r="P16" s="889"/>
      <c r="Q16" s="888"/>
    </row>
    <row r="17" spans="1:17" s="857" customFormat="1" ht="16.5" customHeight="1">
      <c r="A17" s="890" t="s">
        <v>22</v>
      </c>
      <c r="B17" s="882" t="s">
        <v>223</v>
      </c>
      <c r="C17" s="897"/>
      <c r="D17" s="894" t="s">
        <v>131</v>
      </c>
      <c r="E17" s="892"/>
      <c r="F17" s="893"/>
      <c r="G17" s="893"/>
      <c r="H17" s="887"/>
      <c r="I17" s="888"/>
      <c r="J17" s="887"/>
      <c r="K17" s="888"/>
      <c r="L17" s="889"/>
      <c r="M17" s="888"/>
      <c r="N17" s="889"/>
      <c r="O17" s="888"/>
      <c r="P17" s="889"/>
      <c r="Q17" s="888"/>
    </row>
    <row r="18" spans="1:17" s="857" customFormat="1" ht="16.5" customHeight="1">
      <c r="A18" s="898"/>
      <c r="B18" s="899" t="s">
        <v>90</v>
      </c>
      <c r="C18" s="899" t="s">
        <v>224</v>
      </c>
      <c r="D18" s="900"/>
      <c r="E18" s="423"/>
      <c r="F18" s="423"/>
      <c r="G18" s="423"/>
      <c r="H18" s="887"/>
      <c r="I18" s="423"/>
      <c r="J18" s="887"/>
      <c r="K18" s="423"/>
      <c r="L18" s="889"/>
      <c r="M18" s="423"/>
      <c r="N18" s="889"/>
      <c r="O18" s="423"/>
      <c r="P18" s="889"/>
      <c r="Q18" s="423"/>
    </row>
    <row r="19" spans="1:17" s="857" customFormat="1" ht="16.5" customHeight="1">
      <c r="A19" s="898"/>
      <c r="B19" s="899" t="s">
        <v>225</v>
      </c>
      <c r="C19" s="899" t="s">
        <v>226</v>
      </c>
      <c r="D19" s="900"/>
      <c r="E19" s="423"/>
      <c r="F19" s="423"/>
      <c r="G19" s="423"/>
      <c r="H19" s="887"/>
      <c r="I19" s="423"/>
      <c r="J19" s="887"/>
      <c r="K19" s="423"/>
      <c r="L19" s="889"/>
      <c r="M19" s="423"/>
      <c r="N19" s="889"/>
      <c r="O19" s="423"/>
      <c r="P19" s="889"/>
      <c r="Q19" s="423"/>
    </row>
    <row r="20" spans="1:17" s="857" customFormat="1" ht="16.5" customHeight="1">
      <c r="A20" s="898"/>
      <c r="B20" s="899"/>
      <c r="C20" s="899"/>
      <c r="D20" s="900"/>
      <c r="E20" s="901"/>
      <c r="F20" s="902"/>
      <c r="G20" s="902"/>
      <c r="H20" s="887"/>
      <c r="I20" s="903"/>
      <c r="J20" s="887"/>
      <c r="K20" s="903"/>
      <c r="L20" s="889"/>
      <c r="M20" s="903"/>
      <c r="N20" s="889"/>
      <c r="O20" s="903"/>
      <c r="P20" s="889"/>
      <c r="Q20" s="903"/>
    </row>
    <row r="21" spans="1:17" s="857" customFormat="1" ht="14.25" customHeight="1">
      <c r="A21" s="904" t="s">
        <v>46</v>
      </c>
      <c r="B21" s="1715" t="s">
        <v>42</v>
      </c>
      <c r="C21" s="1715"/>
      <c r="D21" s="1716"/>
      <c r="E21" s="905"/>
      <c r="F21" s="906"/>
      <c r="G21" s="906"/>
      <c r="H21" s="907"/>
      <c r="I21" s="908"/>
      <c r="J21" s="907"/>
      <c r="K21" s="908"/>
      <c r="L21" s="909"/>
      <c r="M21" s="908"/>
      <c r="N21" s="909"/>
      <c r="O21" s="908"/>
      <c r="P21" s="909"/>
      <c r="Q21" s="908"/>
    </row>
    <row r="22" spans="1:18" s="857" customFormat="1" ht="16.5" customHeight="1">
      <c r="A22" s="910"/>
      <c r="B22" s="891"/>
      <c r="C22" s="911" t="s">
        <v>43</v>
      </c>
      <c r="D22" s="422" t="s">
        <v>227</v>
      </c>
      <c r="E22" s="423"/>
      <c r="F22" s="423"/>
      <c r="G22" s="423"/>
      <c r="H22" s="887"/>
      <c r="I22" s="423"/>
      <c r="J22" s="887"/>
      <c r="K22" s="423"/>
      <c r="L22" s="889"/>
      <c r="M22" s="423"/>
      <c r="N22" s="889"/>
      <c r="O22" s="423"/>
      <c r="P22" s="889"/>
      <c r="Q22" s="423"/>
      <c r="R22" s="912"/>
    </row>
    <row r="23" spans="1:18" s="857" customFormat="1" ht="16.5" customHeight="1">
      <c r="A23" s="910"/>
      <c r="B23" s="891"/>
      <c r="C23" s="911" t="s">
        <v>44</v>
      </c>
      <c r="D23" s="422" t="s">
        <v>227</v>
      </c>
      <c r="E23" s="423"/>
      <c r="F23" s="423"/>
      <c r="G23" s="423"/>
      <c r="H23" s="887"/>
      <c r="I23" s="423"/>
      <c r="J23" s="887"/>
      <c r="K23" s="423"/>
      <c r="L23" s="889"/>
      <c r="M23" s="423"/>
      <c r="N23" s="889"/>
      <c r="O23" s="423"/>
      <c r="P23" s="889"/>
      <c r="Q23" s="423"/>
      <c r="R23" s="912"/>
    </row>
    <row r="24" spans="1:18" s="857" customFormat="1" ht="16.5" customHeight="1">
      <c r="A24" s="910"/>
      <c r="B24" s="891"/>
      <c r="C24" s="911" t="s">
        <v>45</v>
      </c>
      <c r="D24" s="422" t="s">
        <v>227</v>
      </c>
      <c r="E24" s="423"/>
      <c r="F24" s="423"/>
      <c r="G24" s="423"/>
      <c r="H24" s="887"/>
      <c r="I24" s="423"/>
      <c r="J24" s="887"/>
      <c r="K24" s="423"/>
      <c r="L24" s="889"/>
      <c r="M24" s="423"/>
      <c r="N24" s="889"/>
      <c r="O24" s="423"/>
      <c r="P24" s="889"/>
      <c r="Q24" s="423"/>
      <c r="R24" s="912"/>
    </row>
    <row r="25" spans="1:17" s="857" customFormat="1" ht="16.5" customHeight="1">
      <c r="A25" s="910"/>
      <c r="B25" s="891"/>
      <c r="C25" s="911"/>
      <c r="D25" s="913"/>
      <c r="E25" s="892"/>
      <c r="F25" s="893"/>
      <c r="G25" s="893"/>
      <c r="H25" s="889"/>
      <c r="I25" s="914"/>
      <c r="J25" s="889"/>
      <c r="K25" s="914"/>
      <c r="L25" s="889"/>
      <c r="M25" s="914"/>
      <c r="N25" s="889"/>
      <c r="O25" s="914"/>
      <c r="P25" s="889"/>
      <c r="Q25" s="914"/>
    </row>
    <row r="26" spans="1:17" s="857" customFormat="1" ht="16.5" customHeight="1">
      <c r="A26" s="898" t="s">
        <v>48</v>
      </c>
      <c r="B26" s="891" t="s">
        <v>49</v>
      </c>
      <c r="C26" s="891"/>
      <c r="D26" s="913"/>
      <c r="E26" s="892"/>
      <c r="F26" s="893"/>
      <c r="G26" s="893"/>
      <c r="H26" s="887"/>
      <c r="I26" s="888"/>
      <c r="J26" s="887"/>
      <c r="K26" s="888"/>
      <c r="L26" s="889"/>
      <c r="M26" s="888"/>
      <c r="N26" s="889"/>
      <c r="O26" s="888"/>
      <c r="P26" s="889"/>
      <c r="Q26" s="888"/>
    </row>
    <row r="27" spans="1:17" s="857" customFormat="1" ht="16.5" customHeight="1">
      <c r="A27" s="910"/>
      <c r="B27" s="899"/>
      <c r="C27" s="899" t="s">
        <v>50</v>
      </c>
      <c r="D27" s="894" t="s">
        <v>131</v>
      </c>
      <c r="E27" s="423"/>
      <c r="F27" s="423"/>
      <c r="G27" s="423"/>
      <c r="H27" s="887"/>
      <c r="I27" s="423"/>
      <c r="J27" s="887"/>
      <c r="K27" s="423"/>
      <c r="L27" s="889"/>
      <c r="M27" s="423"/>
      <c r="N27" s="889"/>
      <c r="O27" s="423"/>
      <c r="P27" s="889"/>
      <c r="Q27" s="423"/>
    </row>
    <row r="28" spans="1:17" s="857" customFormat="1" ht="16.5" customHeight="1">
      <c r="A28" s="910"/>
      <c r="B28" s="891"/>
      <c r="C28" s="891"/>
      <c r="D28" s="900"/>
      <c r="E28" s="901"/>
      <c r="F28" s="902"/>
      <c r="G28" s="902"/>
      <c r="H28" s="907"/>
      <c r="I28" s="914"/>
      <c r="J28" s="907"/>
      <c r="K28" s="914"/>
      <c r="L28" s="909"/>
      <c r="M28" s="914"/>
      <c r="N28" s="889"/>
      <c r="O28" s="914"/>
      <c r="P28" s="889"/>
      <c r="Q28" s="914"/>
    </row>
    <row r="29" spans="1:17" s="857" customFormat="1" ht="16.5" customHeight="1">
      <c r="A29" s="898" t="s">
        <v>52</v>
      </c>
      <c r="B29" s="891" t="s">
        <v>53</v>
      </c>
      <c r="C29" s="891"/>
      <c r="D29" s="913"/>
      <c r="E29" s="892"/>
      <c r="F29" s="893"/>
      <c r="G29" s="893"/>
      <c r="H29" s="887"/>
      <c r="I29" s="888"/>
      <c r="J29" s="887"/>
      <c r="K29" s="888"/>
      <c r="L29" s="889"/>
      <c r="M29" s="888"/>
      <c r="N29" s="889"/>
      <c r="O29" s="888"/>
      <c r="P29" s="889"/>
      <c r="Q29" s="888"/>
    </row>
    <row r="30" spans="1:17" s="857" customFormat="1" ht="32.25" customHeight="1">
      <c r="A30" s="910"/>
      <c r="B30" s="1468" t="s">
        <v>62</v>
      </c>
      <c r="C30" s="1469" t="s">
        <v>64</v>
      </c>
      <c r="D30" s="915" t="s">
        <v>131</v>
      </c>
      <c r="E30" s="483"/>
      <c r="F30" s="483"/>
      <c r="G30" s="483"/>
      <c r="H30" s="916"/>
      <c r="I30" s="483"/>
      <c r="J30" s="916"/>
      <c r="K30" s="483"/>
      <c r="L30" s="917"/>
      <c r="M30" s="483"/>
      <c r="N30" s="917"/>
      <c r="O30" s="483"/>
      <c r="P30" s="917"/>
      <c r="Q30" s="483"/>
    </row>
    <row r="31" spans="1:17" s="857" customFormat="1" ht="27.75" customHeight="1">
      <c r="A31" s="910"/>
      <c r="B31" s="1468" t="s">
        <v>63</v>
      </c>
      <c r="C31" s="1470" t="s">
        <v>491</v>
      </c>
      <c r="D31" s="915" t="s">
        <v>131</v>
      </c>
      <c r="E31" s="483"/>
      <c r="F31" s="483"/>
      <c r="G31" s="483"/>
      <c r="H31" s="916"/>
      <c r="I31" s="483"/>
      <c r="J31" s="916"/>
      <c r="K31" s="483"/>
      <c r="L31" s="917"/>
      <c r="M31" s="483"/>
      <c r="N31" s="917"/>
      <c r="O31" s="483"/>
      <c r="P31" s="917"/>
      <c r="Q31" s="483"/>
    </row>
    <row r="32" spans="1:17" s="857" customFormat="1" ht="16.5" customHeight="1">
      <c r="A32" s="910"/>
      <c r="B32" s="1468" t="s">
        <v>96</v>
      </c>
      <c r="C32" s="1471" t="s">
        <v>66</v>
      </c>
      <c r="D32" s="915" t="s">
        <v>131</v>
      </c>
      <c r="E32" s="483"/>
      <c r="F32" s="483"/>
      <c r="G32" s="483"/>
      <c r="H32" s="916"/>
      <c r="I32" s="483"/>
      <c r="J32" s="916"/>
      <c r="K32" s="483"/>
      <c r="L32" s="917"/>
      <c r="M32" s="483"/>
      <c r="N32" s="917"/>
      <c r="O32" s="483"/>
      <c r="P32" s="917"/>
      <c r="Q32" s="483"/>
    </row>
    <row r="33" spans="1:17" s="857" customFormat="1" ht="18" customHeight="1">
      <c r="A33" s="910"/>
      <c r="B33" s="1468" t="s">
        <v>67</v>
      </c>
      <c r="C33" s="1471" t="s">
        <v>54</v>
      </c>
      <c r="D33" s="915" t="s">
        <v>131</v>
      </c>
      <c r="E33" s="483"/>
      <c r="F33" s="483"/>
      <c r="G33" s="483"/>
      <c r="H33" s="916"/>
      <c r="I33" s="483"/>
      <c r="J33" s="916"/>
      <c r="K33" s="483"/>
      <c r="L33" s="917"/>
      <c r="M33" s="483"/>
      <c r="N33" s="917"/>
      <c r="O33" s="483"/>
      <c r="P33" s="917"/>
      <c r="Q33" s="483"/>
    </row>
    <row r="34" spans="1:17" s="857" customFormat="1" ht="16.5" customHeight="1">
      <c r="A34" s="910"/>
      <c r="B34" s="1468" t="s">
        <v>68</v>
      </c>
      <c r="C34" s="1471" t="s">
        <v>489</v>
      </c>
      <c r="D34" s="915" t="s">
        <v>131</v>
      </c>
      <c r="E34" s="483"/>
      <c r="F34" s="483"/>
      <c r="G34" s="483"/>
      <c r="H34" s="916"/>
      <c r="I34" s="483"/>
      <c r="J34" s="916"/>
      <c r="K34" s="483"/>
      <c r="L34" s="917"/>
      <c r="M34" s="483"/>
      <c r="N34" s="917"/>
      <c r="O34" s="483"/>
      <c r="P34" s="917"/>
      <c r="Q34" s="483"/>
    </row>
    <row r="35" spans="1:17" s="857" customFormat="1" ht="39.75" customHeight="1">
      <c r="A35" s="910"/>
      <c r="B35" s="1472" t="s">
        <v>129</v>
      </c>
      <c r="C35" s="1471" t="s">
        <v>55</v>
      </c>
      <c r="D35" s="915" t="s">
        <v>131</v>
      </c>
      <c r="E35" s="483"/>
      <c r="F35" s="483"/>
      <c r="G35" s="483"/>
      <c r="H35" s="916"/>
      <c r="I35" s="483"/>
      <c r="J35" s="916"/>
      <c r="K35" s="483"/>
      <c r="L35" s="917"/>
      <c r="M35" s="483"/>
      <c r="N35" s="917"/>
      <c r="O35" s="483"/>
      <c r="P35" s="917"/>
      <c r="Q35" s="483"/>
    </row>
    <row r="36" spans="1:17" s="869" customFormat="1" ht="16.5" customHeight="1" thickBot="1">
      <c r="A36" s="918"/>
      <c r="B36" s="919"/>
      <c r="C36" s="919"/>
      <c r="D36" s="920"/>
      <c r="E36" s="921"/>
      <c r="F36" s="922"/>
      <c r="G36" s="922"/>
      <c r="H36" s="923"/>
      <c r="I36" s="924"/>
      <c r="J36" s="923"/>
      <c r="K36" s="924"/>
      <c r="L36" s="925"/>
      <c r="M36" s="924"/>
      <c r="N36" s="925"/>
      <c r="O36" s="924"/>
      <c r="P36" s="925"/>
      <c r="Q36" s="924"/>
    </row>
    <row r="37" spans="4:15" s="926" customFormat="1" ht="13.5" customHeight="1">
      <c r="D37" s="927"/>
      <c r="E37" s="927"/>
      <c r="F37" s="927"/>
      <c r="G37" s="927"/>
      <c r="H37" s="928"/>
      <c r="I37" s="928"/>
      <c r="J37" s="928"/>
      <c r="K37" s="929"/>
      <c r="L37" s="928"/>
      <c r="M37" s="929"/>
      <c r="N37" s="928"/>
      <c r="O37" s="929"/>
    </row>
    <row r="38" spans="3:15" s="926" customFormat="1" ht="13.5" customHeight="1">
      <c r="C38" s="929"/>
      <c r="H38" s="928"/>
      <c r="I38" s="928"/>
      <c r="J38" s="928"/>
      <c r="K38" s="928"/>
      <c r="L38" s="928"/>
      <c r="M38" s="928"/>
      <c r="N38" s="928"/>
      <c r="O38" s="928"/>
    </row>
    <row r="39" spans="4:15" s="926" customFormat="1" ht="13.5" customHeight="1">
      <c r="D39" s="927"/>
      <c r="E39" s="927"/>
      <c r="F39" s="927"/>
      <c r="G39" s="927"/>
      <c r="H39" s="928"/>
      <c r="I39" s="928"/>
      <c r="J39" s="928"/>
      <c r="K39" s="928"/>
      <c r="L39" s="928"/>
      <c r="M39" s="928"/>
      <c r="N39" s="928"/>
      <c r="O39" s="928"/>
    </row>
    <row r="40" spans="4:15" s="926" customFormat="1" ht="13.5" customHeight="1">
      <c r="D40" s="927"/>
      <c r="E40" s="927"/>
      <c r="F40" s="927"/>
      <c r="G40" s="927"/>
      <c r="H40" s="928"/>
      <c r="I40" s="928"/>
      <c r="J40" s="928"/>
      <c r="K40" s="928"/>
      <c r="L40" s="928"/>
      <c r="M40" s="928"/>
      <c r="N40" s="928"/>
      <c r="O40" s="928"/>
    </row>
    <row r="41" spans="4:15" s="926" customFormat="1" ht="13.5" customHeight="1">
      <c r="D41" s="927"/>
      <c r="E41" s="927"/>
      <c r="F41" s="927"/>
      <c r="G41" s="927"/>
      <c r="H41" s="928"/>
      <c r="I41" s="928"/>
      <c r="J41" s="928"/>
      <c r="K41" s="928"/>
      <c r="L41" s="928"/>
      <c r="M41" s="928"/>
      <c r="N41" s="928"/>
      <c r="O41" s="928"/>
    </row>
    <row r="42" spans="4:15" s="926" customFormat="1" ht="13.5" customHeight="1">
      <c r="D42" s="927"/>
      <c r="E42" s="927"/>
      <c r="F42" s="927"/>
      <c r="G42" s="927"/>
      <c r="H42" s="928"/>
      <c r="I42" s="928"/>
      <c r="J42" s="928"/>
      <c r="K42" s="928"/>
      <c r="L42" s="928"/>
      <c r="M42" s="928"/>
      <c r="N42" s="928"/>
      <c r="O42" s="928"/>
    </row>
    <row r="43" spans="8:9" ht="13.5" customHeight="1">
      <c r="H43" s="928"/>
      <c r="I43" s="928"/>
    </row>
    <row r="44" spans="8:9" ht="13.5" customHeight="1">
      <c r="H44" s="928"/>
      <c r="I44" s="928"/>
    </row>
    <row r="45" spans="8:9" ht="13.5" customHeight="1">
      <c r="H45" s="928"/>
      <c r="I45" s="928"/>
    </row>
    <row r="46" ht="17.25" customHeight="1"/>
    <row r="47" ht="17.25" customHeight="1"/>
  </sheetData>
  <sheetProtection/>
  <mergeCells count="8">
    <mergeCell ref="I6:I8"/>
    <mergeCell ref="M6:M8"/>
    <mergeCell ref="O6:O8"/>
    <mergeCell ref="Q6:Q8"/>
    <mergeCell ref="B21:D21"/>
    <mergeCell ref="A1:R1"/>
    <mergeCell ref="D3:E3"/>
    <mergeCell ref="K6:K8"/>
  </mergeCells>
  <printOptions/>
  <pageMargins left="0.07874015748031496" right="0.07874015748031496" top="0.3937007874015748" bottom="0.3937007874015748" header="0.31496062992125984" footer="0.31496062992125984"/>
  <pageSetup fitToHeight="1" fitToWidth="1" horizontalDpi="600" verticalDpi="600" orientation="landscape" paperSize="8" r:id="rId1"/>
  <headerFooter alignWithMargins="0">
    <oddFooter>&amp;L&amp;"Arial,Bold Italic"&amp;8&amp;F&amp;C&amp;"Arial,Bold Italic"&amp;8&amp;A&amp;"Arial,Regular"&amp;10
&amp;R&amp;"Arial,Bold Italic"&amp;8&amp;D
Pagina 1 /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Stockman</dc:creator>
  <cp:keywords/>
  <dc:description/>
  <cp:lastModifiedBy>Fanny Schoevaerts</cp:lastModifiedBy>
  <dcterms:created xsi:type="dcterms:W3CDTF">2014-06-04T07:25:01Z</dcterms:created>
  <dcterms:modified xsi:type="dcterms:W3CDTF">2015-10-06T15:21:10Z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