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880" windowWidth="15345" windowHeight="7845" tabRatio="928" activeTab="0"/>
  </bookViews>
  <sheets>
    <sheet name="TITELBLAD" sheetId="1" r:id="rId1"/>
    <sheet name="TABEL 1A" sheetId="2" r:id="rId2"/>
    <sheet name="TABEL 1B" sheetId="3" r:id="rId3"/>
    <sheet name="TABEL 2" sheetId="4" r:id="rId4"/>
    <sheet name="TABEL 3A" sheetId="5" r:id="rId5"/>
    <sheet name="TABEL 3B" sheetId="6" r:id="rId6"/>
    <sheet name="TABEL 4" sheetId="7" r:id="rId7"/>
    <sheet name="TABEL 5A" sheetId="8" r:id="rId8"/>
    <sheet name="TABEL 5B" sheetId="9" r:id="rId9"/>
    <sheet name="TABEL 5C" sheetId="10" r:id="rId10"/>
    <sheet name="TABEL 5D" sheetId="11" r:id="rId11"/>
    <sheet name="TABEL 6" sheetId="12" r:id="rId12"/>
    <sheet name="TABEL 7" sheetId="13" r:id="rId13"/>
    <sheet name="TABEL 8" sheetId="14" r:id="rId14"/>
  </sheets>
  <externalReferences>
    <externalReference r:id="rId17"/>
    <externalReference r:id="rId18"/>
    <externalReference r:id="rId19"/>
    <externalReference r:id="rId20"/>
    <externalReference r:id="rId21"/>
    <externalReference r:id="rId22"/>
  </externalReferences>
  <definedNames>
    <definedName name="_ftn2" localSheetId="0">'TITELBLAD'!#REF!</definedName>
    <definedName name="_ftn3" localSheetId="0">'TITELBLAD'!#REF!</definedName>
    <definedName name="_ftnref2" localSheetId="0">'TITELBLAD'!$A$157</definedName>
    <definedName name="_ftnref3" localSheetId="0">'TITELBLAD'!$A$161</definedName>
    <definedName name="a">#REF!</definedName>
    <definedName name="_xlnm.Print_Area" localSheetId="1">'TABEL 1A'!$A$1:$Q$80</definedName>
    <definedName name="_xlnm.Print_Area" localSheetId="2">'TABEL 1B'!$A$1:$Q$80</definedName>
    <definedName name="_xlnm.Print_Area" localSheetId="3">'TABEL 2'!$A$1:$F$32</definedName>
    <definedName name="_xlnm.Print_Area" localSheetId="4">'TABEL 3A'!$A$1:$O$262</definedName>
    <definedName name="_xlnm.Print_Area" localSheetId="5">'TABEL 3B'!$A$1:$I$124</definedName>
    <definedName name="_xlnm.Print_Area" localSheetId="6">'TABEL 4'!$A$1:$M$54</definedName>
    <definedName name="_xlnm.Print_Area" localSheetId="7">'TABEL 5A'!$A$1:$M$70</definedName>
    <definedName name="_xlnm.Print_Area" localSheetId="8">'TABEL 5B'!$A$1:$K$73</definedName>
    <definedName name="_xlnm.Print_Area" localSheetId="9">'TABEL 5C'!$A$1:$I$37</definedName>
    <definedName name="_xlnm.Print_Area" localSheetId="10">'TABEL 5D'!$A$1:$I$39</definedName>
    <definedName name="_xlnm.Print_Area" localSheetId="11">'TABEL 6'!$A$1:$M$98</definedName>
    <definedName name="_xlnm.Print_Area" localSheetId="12">'TABEL 7'!$A$1:$E$23</definedName>
    <definedName name="_xlnm.Print_Area" localSheetId="0">'TITELBLAD'!$A$1:$Q$143</definedName>
    <definedName name="_xlnm.Print_Titles" localSheetId="6">'TABEL 4'!$2:$2</definedName>
    <definedName name="_xlnm.Print_Titles" localSheetId="7">'TABEL 5A'!$2:$2</definedName>
    <definedName name="Aftakklem_LS" localSheetId="6">'[2]BASISPRIJZEN MATERIAAL'!$I$188</definedName>
    <definedName name="Aftakklem_LS" localSheetId="7">'[2]BASISPRIJZEN MATERIAAL'!$I$188</definedName>
    <definedName name="Aftakklem_LS" localSheetId="9">'[6]BASISPRIJZEN MATERIAAL'!$I$188</definedName>
    <definedName name="Aftakklem_LS" localSheetId="13">'[4]BASISPRIJZEN MATERIAAL'!$I$188</definedName>
    <definedName name="Aftakklem_LS" localSheetId="0">'[4]BASISPRIJZEN MATERIAAL'!$I$188</definedName>
    <definedName name="Aftakklem_LS">'[2]BASISPRIJZEN MATERIAAL'!$I$188</definedName>
    <definedName name="Codes" localSheetId="6">'[3]Codes des IM'!$B$2:$D$23</definedName>
    <definedName name="Codes" localSheetId="7">'[3]Codes des IM'!$B$2:$D$23</definedName>
    <definedName name="Codes" localSheetId="9">'[5]Codes des IM'!$B$2:$D$23</definedName>
    <definedName name="Codes" localSheetId="13">'[5]Codes des IM'!$B$2:$D$23</definedName>
    <definedName name="Codes" localSheetId="0">'[5]Codes des IM'!$B$2:$D$23</definedName>
    <definedName name="Codes">'[3]Codes des IM'!$B$2:$D$23</definedName>
    <definedName name="Forfaitair_feeder">75000</definedName>
    <definedName name="Hangslot" localSheetId="6">'[2]BASISPRIJZEN MATERIAAL'!$I$138</definedName>
    <definedName name="Hangslot" localSheetId="7">'[2]BASISPRIJZEN MATERIAAL'!$I$138</definedName>
    <definedName name="Hangslot" localSheetId="9">'[6]BASISPRIJZEN MATERIAAL'!$I$138</definedName>
    <definedName name="Hangslot" localSheetId="13">'[4]BASISPRIJZEN MATERIAAL'!$I$138</definedName>
    <definedName name="Hangslot" localSheetId="0">'[4]BASISPRIJZEN MATERIAAL'!$I$138</definedName>
    <definedName name="Hangslot">'[2]BASISPRIJZEN MATERIAAL'!$I$138</definedName>
    <definedName name="Kabelschoen_HS" localSheetId="6">'[2]BASISPRIJZEN MATERIAAL'!$I$201</definedName>
    <definedName name="Kabelschoen_HS" localSheetId="7">'[2]BASISPRIJZEN MATERIAAL'!$I$201</definedName>
    <definedName name="Kabelschoen_HS" localSheetId="9">'[6]BASISPRIJZEN MATERIAAL'!$I$201</definedName>
    <definedName name="Kabelschoen_HS" localSheetId="13">'[4]BASISPRIJZEN MATERIAAL'!$I$201</definedName>
    <definedName name="Kabelschoen_HS" localSheetId="0">'[4]BASISPRIJZEN MATERIAAL'!$I$201</definedName>
    <definedName name="Kabelschoen_HS">'[2]BASISPRIJZEN MATERIAAL'!$I$201</definedName>
    <definedName name="Kabelschoen_LS" localSheetId="6">'[2]BASISPRIJZEN MATERIAAL'!$I$198</definedName>
    <definedName name="Kabelschoen_LS" localSheetId="7">'[2]BASISPRIJZEN MATERIAAL'!$I$198</definedName>
    <definedName name="Kabelschoen_LS" localSheetId="9">'[6]BASISPRIJZEN MATERIAAL'!$I$198</definedName>
    <definedName name="Kabelschoen_LS" localSheetId="13">'[4]BASISPRIJZEN MATERIAAL'!$I$198</definedName>
    <definedName name="Kabelschoen_LS" localSheetId="0">'[4]BASISPRIJZEN MATERIAAL'!$I$198</definedName>
    <definedName name="Kabelschoen_LS">'[2]BASISPRIJZEN MATERIAAL'!$I$198</definedName>
    <definedName name="Kit_kunststof_AL" localSheetId="6">'[2]BASISPRIJZEN MATERIAAL'!$I$190</definedName>
    <definedName name="Kit_kunststof_AL" localSheetId="7">'[2]BASISPRIJZEN MATERIAAL'!$I$190</definedName>
    <definedName name="Kit_kunststof_AL" localSheetId="9">'[6]BASISPRIJZEN MATERIAAL'!$I$190</definedName>
    <definedName name="Kit_kunststof_AL" localSheetId="13">'[4]BASISPRIJZEN MATERIAAL'!$I$190</definedName>
    <definedName name="Kit_kunststof_AL" localSheetId="0">'[4]BASISPRIJZEN MATERIAAL'!$I$190</definedName>
    <definedName name="Kit_kunststof_AL">'[2]BASISPRIJZEN MATERIAAL'!$I$190</definedName>
    <definedName name="Kit_kunststof_papierlood" localSheetId="6">'[2]BASISPRIJZEN MATERIAAL'!$I$191</definedName>
    <definedName name="Kit_kunststof_papierlood" localSheetId="7">'[2]BASISPRIJZEN MATERIAAL'!$I$191</definedName>
    <definedName name="Kit_kunststof_papierlood" localSheetId="9">'[6]BASISPRIJZEN MATERIAAL'!$I$191</definedName>
    <definedName name="Kit_kunststof_papierlood" localSheetId="13">'[4]BASISPRIJZEN MATERIAAL'!$I$191</definedName>
    <definedName name="Kit_kunststof_papierlood" localSheetId="0">'[4]BASISPRIJZEN MATERIAAL'!$I$191</definedName>
    <definedName name="Kit_kunststof_papierlood">'[2]BASISPRIJZEN MATERIAAL'!$I$191</definedName>
    <definedName name="Kit_papierlood" localSheetId="6">'[2]BASISPRIJZEN MATERIAAL'!$I$189</definedName>
    <definedName name="Kit_papierlood" localSheetId="7">'[2]BASISPRIJZEN MATERIAAL'!$I$189</definedName>
    <definedName name="Kit_papierlood" localSheetId="9">'[6]BASISPRIJZEN MATERIAAL'!$I$189</definedName>
    <definedName name="Kit_papierlood" localSheetId="13">'[4]BASISPRIJZEN MATERIAAL'!$I$189</definedName>
    <definedName name="Kit_papierlood" localSheetId="0">'[4]BASISPRIJZEN MATERIAAL'!$I$189</definedName>
    <definedName name="Kit_papierlood">'[2]BASISPRIJZEN MATERIAAL'!$I$189</definedName>
    <definedName name="Klein_materiaal_10">10</definedName>
    <definedName name="Klein_materiaal_100">100</definedName>
    <definedName name="Klein_materiaal_25">25</definedName>
    <definedName name="Plaat_postnummer_telefoon" localSheetId="6">'[2]BASISPRIJZEN MATERIAAL'!$I$160</definedName>
    <definedName name="Plaat_postnummer_telefoon" localSheetId="7">'[2]BASISPRIJZEN MATERIAAL'!$I$160</definedName>
    <definedName name="Plaat_postnummer_telefoon" localSheetId="9">'[6]BASISPRIJZEN MATERIAAL'!$I$160</definedName>
    <definedName name="Plaat_postnummer_telefoon" localSheetId="13">'[4]BASISPRIJZEN MATERIAAL'!$I$160</definedName>
    <definedName name="Plaat_postnummer_telefoon" localSheetId="0">'[4]BASISPRIJZEN MATERIAAL'!$I$160</definedName>
    <definedName name="Plaat_postnummer_telefoon">'[2]BASISPRIJZEN MATERIAAL'!$I$160</definedName>
    <definedName name="SAPBEXrevision" localSheetId="10" hidden="1">23</definedName>
    <definedName name="SAPBEXrevision" hidden="1">10</definedName>
    <definedName name="SAPBEXsysID" hidden="1">"BP1"</definedName>
    <definedName name="SAPBEXwbID" localSheetId="10" hidden="1">"3OXN00JDSWKKLN5ZRDB3JJU3L"</definedName>
    <definedName name="SAPBEXwbID" hidden="1">"4751QXOCD67AJ09JC6QHJDZY6"</definedName>
    <definedName name="Sleutelkastje" localSheetId="6">'[2]BASISPRIJZEN MATERIAAL'!$I$159</definedName>
    <definedName name="Sleutelkastje" localSheetId="7">'[2]BASISPRIJZEN MATERIAAL'!$I$159</definedName>
    <definedName name="Sleutelkastje" localSheetId="9">'[6]BASISPRIJZEN MATERIAAL'!$I$159</definedName>
    <definedName name="Sleutelkastje" localSheetId="13">'[4]BASISPRIJZEN MATERIAAL'!$I$159</definedName>
    <definedName name="Sleutelkastje" localSheetId="0">'[4]BASISPRIJZEN MATERIAAL'!$I$159</definedName>
    <definedName name="Sleutelkastje">'[2]BASISPRIJZEN MATERIAAL'!$I$159</definedName>
    <definedName name="Slot_voor_sleutelkastje" localSheetId="6">'[2]BASISPRIJZEN MATERIAAL'!$I$158</definedName>
    <definedName name="Slot_voor_sleutelkastje" localSheetId="7">'[2]BASISPRIJZEN MATERIAAL'!$I$158</definedName>
    <definedName name="Slot_voor_sleutelkastje" localSheetId="9">'[6]BASISPRIJZEN MATERIAAL'!$I$158</definedName>
    <definedName name="Slot_voor_sleutelkastje" localSheetId="13">'[4]BASISPRIJZEN MATERIAAL'!$I$158</definedName>
    <definedName name="Slot_voor_sleutelkastje" localSheetId="0">'[4]BASISPRIJZEN MATERIAAL'!$I$158</definedName>
    <definedName name="Slot_voor_sleutelkastje">'[2]BASISPRIJZEN MATERIAAL'!$I$158</definedName>
    <definedName name="Terminal_kunststof" localSheetId="6">'[2]BASISPRIJZEN MATERIAAL'!$I$195</definedName>
    <definedName name="Terminal_kunststof" localSheetId="7">'[2]BASISPRIJZEN MATERIAAL'!$I$195</definedName>
    <definedName name="Terminal_kunststof" localSheetId="9">'[6]BASISPRIJZEN MATERIAAL'!$I$195</definedName>
    <definedName name="Terminal_kunststof" localSheetId="13">'[4]BASISPRIJZEN MATERIAAL'!$I$195</definedName>
    <definedName name="Terminal_kunststof" localSheetId="0">'[4]BASISPRIJZEN MATERIAAL'!$I$195</definedName>
    <definedName name="Terminal_kunststof">'[2]BASISPRIJZEN MATERIAAL'!$I$195</definedName>
    <definedName name="Terminal_LS" localSheetId="6">'[2]BASISPRIJZEN MATERIAAL'!$I$200</definedName>
    <definedName name="Terminal_LS" localSheetId="7">'[2]BASISPRIJZEN MATERIAAL'!$I$200</definedName>
    <definedName name="Terminal_LS" localSheetId="9">'[6]BASISPRIJZEN MATERIAAL'!$I$200</definedName>
    <definedName name="Terminal_LS" localSheetId="13">'[4]BASISPRIJZEN MATERIAAL'!$I$200</definedName>
    <definedName name="Terminal_LS" localSheetId="0">'[4]BASISPRIJZEN MATERIAAL'!$I$200</definedName>
    <definedName name="Terminal_LS">'[2]BASISPRIJZEN MATERIAAL'!$I$200</definedName>
    <definedName name="Traduction1" localSheetId="6">'[3]Codes des IM'!$A$28:$D$1853</definedName>
    <definedName name="Traduction1" localSheetId="7">'[3]Codes des IM'!$A$28:$D$1853</definedName>
    <definedName name="Traduction1" localSheetId="9">'[5]Codes des IM'!$A$28:$D$1853</definedName>
    <definedName name="Traduction1" localSheetId="13">'[5]Codes des IM'!$A$28:$D$1853</definedName>
    <definedName name="Traduction1" localSheetId="0">'[5]Codes des IM'!$A$28:$D$1853</definedName>
    <definedName name="Traduction1">'[3]Codes des IM'!$A$28:$D$1853</definedName>
    <definedName name="Verbinder_kunststof_M4" localSheetId="6">'[2]BASISPRIJZEN MATERIAAL'!$I$192</definedName>
    <definedName name="Verbinder_kunststof_M4" localSheetId="7">'[2]BASISPRIJZEN MATERIAAL'!$I$192</definedName>
    <definedName name="Verbinder_kunststof_M4" localSheetId="9">'[6]BASISPRIJZEN MATERIAAL'!$I$192</definedName>
    <definedName name="Verbinder_kunststof_M4" localSheetId="13">'[4]BASISPRIJZEN MATERIAAL'!$I$192</definedName>
    <definedName name="Verbinder_kunststof_M4" localSheetId="0">'[4]BASISPRIJZEN MATERIAAL'!$I$192</definedName>
    <definedName name="Verbinder_kunststof_M4">'[2]BASISPRIJZEN MATERIAAL'!$I$192</definedName>
    <definedName name="Verbinder_kunststof_papierlood_M3" localSheetId="6">'[2]BASISPRIJZEN MATERIAAL'!$I$192</definedName>
    <definedName name="Verbinder_kunststof_papierlood_M3" localSheetId="7">'[2]BASISPRIJZEN MATERIAAL'!$I$192</definedName>
    <definedName name="Verbinder_kunststof_papierlood_M3" localSheetId="9">'[6]BASISPRIJZEN MATERIAAL'!$I$192</definedName>
    <definedName name="Verbinder_kunststof_papierlood_M3" localSheetId="13">'[4]BASISPRIJZEN MATERIAAL'!$I$192</definedName>
    <definedName name="Verbinder_kunststof_papierlood_M3" localSheetId="0">'[4]BASISPRIJZEN MATERIAAL'!$I$192</definedName>
    <definedName name="Verbinder_kunststof_papierlood_M3">'[2]BASISPRIJZEN MATERIAAL'!$I$192</definedName>
    <definedName name="Verbinder_papierlood_M3" localSheetId="6">'[2]BASISPRIJZEN MATERIAAL'!$I$192</definedName>
    <definedName name="Verbinder_papierlood_M3" localSheetId="7">'[2]BASISPRIJZEN MATERIAAL'!$I$192</definedName>
    <definedName name="Verbinder_papierlood_M3" localSheetId="9">'[6]BASISPRIJZEN MATERIAAL'!$I$192</definedName>
    <definedName name="Verbinder_papierlood_M3" localSheetId="13">'[4]BASISPRIJZEN MATERIAAL'!$I$192</definedName>
    <definedName name="Verbinder_papierlood_M3" localSheetId="0">'[4]BASISPRIJZEN MATERIAAL'!$I$192</definedName>
    <definedName name="Verbinder_papierlood_M3">'[2]BASISPRIJZEN MATERIAAL'!$I$192</definedName>
    <definedName name="Wikkeldoos_LS" localSheetId="6">'[2]BASISPRIJZEN MATERIAAL'!$I$199</definedName>
    <definedName name="Wikkeldoos_LS" localSheetId="7">'[2]BASISPRIJZEN MATERIAAL'!$I$199</definedName>
    <definedName name="Wikkeldoos_LS" localSheetId="9">'[6]BASISPRIJZEN MATERIAAL'!$I$199</definedName>
    <definedName name="Wikkeldoos_LS" localSheetId="13">'[4]BASISPRIJZEN MATERIAAL'!$I$199</definedName>
    <definedName name="Wikkeldoos_LS" localSheetId="0">'[4]BASISPRIJZEN MATERIAAL'!$I$199</definedName>
    <definedName name="Wikkeldoos_LS">'[2]BASISPRIJZEN MATERIAAL'!$I$199</definedName>
    <definedName name="Z_C8C7977F_B6BF_432B_A1A7_559450D521AF_.wvu.PrintArea" localSheetId="6" hidden="1">'TABEL 4'!$A$1:$M$54</definedName>
    <definedName name="Z_C8C7977F_B6BF_432B_A1A7_559450D521AF_.wvu.PrintArea" localSheetId="7" hidden="1">'TABEL 5A'!$A$1:$M$70</definedName>
    <definedName name="Z_C8C7977F_B6BF_432B_A1A7_559450D521AF_.wvu.PrintArea" localSheetId="0" hidden="1">'TITELBLAD'!$A$1:$Q$160</definedName>
    <definedName name="Z_C8C7977F_B6BF_432B_A1A7_559450D521AF_.wvu.PrintTitles" localSheetId="6" hidden="1">'TABEL 4'!$2:$2</definedName>
    <definedName name="Z_C8C7977F_B6BF_432B_A1A7_559450D521AF_.wvu.PrintTitles" localSheetId="7" hidden="1">'TABEL 5A'!$2:$2</definedName>
  </definedNames>
  <calcPr fullCalcOnLoad="1"/>
</workbook>
</file>

<file path=xl/comments6.xml><?xml version="1.0" encoding="utf-8"?>
<comments xmlns="http://schemas.openxmlformats.org/spreadsheetml/2006/main">
  <authors>
    <author>Bert Stockman</author>
  </authors>
  <commentList>
    <comment ref="B113" authorId="0">
      <text>
        <r>
          <rPr>
            <b/>
            <sz val="9"/>
            <rFont val="Tahoma"/>
            <family val="0"/>
          </rPr>
          <t>Bert Stockman:</t>
        </r>
        <r>
          <rPr>
            <sz val="9"/>
            <rFont val="Tahoma"/>
            <family val="0"/>
          </rPr>
          <t xml:space="preserve">
Apart saldo maken voor saldo mbt gebruik transportnet want dit saldo moet worden verrekend in de transmissienettarieven! Werkelijke kosten op lijn 29, 57, 58 en 59 dienen maw worden afgezet tov werkelijke opbrengsten welke hier dan ook op aparte lijn moeten weergegeven worden!</t>
        </r>
      </text>
    </comment>
  </commentList>
</comments>
</file>

<file path=xl/sharedStrings.xml><?xml version="1.0" encoding="utf-8"?>
<sst xmlns="http://schemas.openxmlformats.org/spreadsheetml/2006/main" count="946" uniqueCount="458">
  <si>
    <t>Budget</t>
  </si>
  <si>
    <t>Realiteit</t>
  </si>
  <si>
    <t>boekjaar</t>
  </si>
  <si>
    <t>Codes</t>
  </si>
  <si>
    <t>Formule</t>
  </si>
  <si>
    <t>+</t>
  </si>
  <si>
    <t>Aangekochte GSC</t>
  </si>
  <si>
    <t>Aangekochte WKC</t>
  </si>
  <si>
    <t>Verkochte GSC</t>
  </si>
  <si>
    <t>-</t>
  </si>
  <si>
    <t>Verkochte WKC</t>
  </si>
  <si>
    <t>Voorraadwijziging groenestroomcertificaten (toename voorraad: negatieve waarde, afname voorraad: positieve waarde)</t>
  </si>
  <si>
    <t>Voorraadwijziging warmtekrachtcertificaten (toename voorraad: negatieve waarde, afname voorraad: positieve waarde)</t>
  </si>
  <si>
    <t>Kapitaalkostvergoeding niet-geïmmobiliseerde GSC en WKC</t>
  </si>
  <si>
    <t>Gemiddelde voorraad niet-geïmmobiliseerde groenestroom- en warmtekrachtcertificaten (boekhoudkundige waarde)</t>
  </si>
  <si>
    <t>Beginvoorraad niet-geïmmobiliseerde groenestroom- en warmtekrachtcertificaten (1/01/XX)</t>
  </si>
  <si>
    <t>Eindvoorraad niet-geïmmobiliseerde groenestroom- en warmtekrachtcertificaten (31/12/XX)</t>
  </si>
  <si>
    <t xml:space="preserve">Totaal exogene kosten i.h.k.v. tariefmethodologie </t>
  </si>
  <si>
    <t>Gemiddelde voorraad geïmmobiliseerde groenestroom- en warmtekrachtcertificaten (boekhoudkundige waarde)</t>
  </si>
  <si>
    <t>Beginvoorraad geïmmobiliseerde groenestroom- en warmtekrachtcertificaten (1/01/XX)</t>
  </si>
  <si>
    <t>Eindvoorraad geïmmobiliseerde groenestroom- en warmtekrachtcertificaten (31/12/XX)</t>
  </si>
  <si>
    <t>Ja</t>
  </si>
  <si>
    <t>Neen</t>
  </si>
  <si>
    <t>DISTRIBUTIENETBEHEERDER :</t>
  </si>
  <si>
    <t>ONDERNEMINGSNUMMER:</t>
  </si>
  <si>
    <t>WERKMAATSCHAPPIJ:</t>
  </si>
  <si>
    <t>ACTIVITEIT :</t>
  </si>
  <si>
    <t>In het kader van volgende reguleringsperiode:</t>
  </si>
  <si>
    <t>van</t>
  </si>
  <si>
    <t>tot en met</t>
  </si>
  <si>
    <t>Rapportering over boekjaren:</t>
  </si>
  <si>
    <t xml:space="preserve">Het rapporteringsmodel heeft als doel om via een standaardformaat tegemoet te komen aan de informatiebehoeften van de VREG </t>
  </si>
  <si>
    <t>teneinde een toegestaan inkomen uit de distributienettarieven voor elke distributienetbeheerder te bepalen.</t>
  </si>
  <si>
    <t xml:space="preserve">de methoden voor het berekenen en vastleggen van de tarifaire voorwaarden inzake de aansluiting op en toegang tot de distributienetten. </t>
  </si>
  <si>
    <t>RAPPORTERINGSMODEL EXOGENE KOSTEN</t>
  </si>
  <si>
    <t>Distributienetbeheerder:</t>
  </si>
  <si>
    <t>Activiteit:</t>
  </si>
  <si>
    <t>jaar</t>
  </si>
  <si>
    <t>INVLOED OP HET RESULTAAT</t>
  </si>
  <si>
    <t>Saldo van het jaar</t>
  </si>
  <si>
    <t>TOTAAL</t>
  </si>
  <si>
    <r>
      <rPr>
        <b/>
        <sz val="10"/>
        <rFont val="Arial"/>
        <family val="2"/>
      </rPr>
      <t>Boeking</t>
    </r>
    <r>
      <rPr>
        <sz val="10"/>
        <rFont val="Arial"/>
        <family val="2"/>
      </rPr>
      <t xml:space="preserve"> van het saldo </t>
    </r>
    <r>
      <rPr>
        <sz val="10"/>
        <rFont val="Arial"/>
        <family val="2"/>
      </rPr>
      <t>in het resultaat van het exploitatiejaar</t>
    </r>
  </si>
  <si>
    <t>Totaal</t>
  </si>
  <si>
    <t>(1)</t>
  </si>
  <si>
    <t>(2)</t>
  </si>
  <si>
    <r>
      <rPr>
        <b/>
        <sz val="10"/>
        <rFont val="Arial"/>
        <family val="2"/>
      </rPr>
      <t>Terugname</t>
    </r>
    <r>
      <rPr>
        <sz val="10"/>
        <rFont val="Arial"/>
        <family val="2"/>
      </rPr>
      <t xml:space="preserve"> van het saldo </t>
    </r>
    <r>
      <rPr>
        <sz val="10"/>
        <rFont val="Arial"/>
        <family val="2"/>
      </rPr>
      <t>in het resultaat van het exploitatiejaar</t>
    </r>
  </si>
  <si>
    <t xml:space="preserve">in het </t>
  </si>
  <si>
    <t xml:space="preserve">resultaat </t>
  </si>
  <si>
    <t xml:space="preserve">    Totale jaarlijkse impact</t>
  </si>
  <si>
    <t xml:space="preserve">    op de resultaten</t>
  </si>
  <si>
    <t>Overlopende rekeningen</t>
  </si>
  <si>
    <t>Saldo</t>
  </si>
  <si>
    <t>(-) Credit saldo</t>
  </si>
  <si>
    <t>(+) Debet saldo</t>
  </si>
  <si>
    <t>Beslissing van de VREG</t>
  </si>
  <si>
    <t>Evolutie saldo exogene kosten op overlopende rekeningen</t>
  </si>
  <si>
    <t>Tariefposten</t>
  </si>
  <si>
    <t>Vlaanderen</t>
  </si>
  <si>
    <t>Federaal</t>
  </si>
  <si>
    <t>Toeslagen of heffingen ter financiering van de openbare dienstverplichtingen</t>
  </si>
  <si>
    <t>Bijdragen ter dekking van de verloren kosten</t>
  </si>
  <si>
    <t>Alle verbintenissen ten opzichte van de pensioenfondsen van de DNB's</t>
  </si>
  <si>
    <t>Overige lokale, provinciale, gewestelijke of federale belastingen</t>
  </si>
  <si>
    <t>Totaal belastingen, heffingen, toeslagen, bijdragen en retributies</t>
  </si>
  <si>
    <t>Bijkomende informatie</t>
  </si>
  <si>
    <t>Gelieve in bijlage een opsplitsing van de post "overige lokale, provinciale, gewestelijke of federale belastingen" te geven.</t>
  </si>
  <si>
    <t>Geef hierbij per onderscheiden component de bedragen op.</t>
  </si>
  <si>
    <t>Belastingen, heffingen, toeslagen, bijdragen en retributies</t>
  </si>
  <si>
    <t>TABEL 4</t>
  </si>
  <si>
    <t>Bijlage:</t>
  </si>
  <si>
    <t>In dit rapporteringsmodel worden de tabellen en bijkomend aan te leveren informatie opgenomen die moeten worden gebruikt in het kader van</t>
  </si>
  <si>
    <t>RICHTLIJNEN BIJ HET INVULLEN EN DE INTERPRETATIE VAN HET RAPPORTERINGSMODEL VOOR EXOGENE KOSTEN</t>
  </si>
  <si>
    <t xml:space="preserve">Deze tabel kan slechts op ex-post basis (o.b.v. de werkelijke cijfers van het boekjaar) worden gerapporteerd. </t>
  </si>
  <si>
    <t xml:space="preserve">om, indien nodig, nog bijkomende inlichtingen buiten dit rapporteringsmodel op te vragen. Dit rapporteringsmodel maakt integraal deel uit van </t>
  </si>
  <si>
    <t xml:space="preserve">de bepaling van het inkomen ter dekking van de exogene kosten van de distributienetbeheerder. Desalniettemin behoudt de VREG zich de mogelijkheid  </t>
  </si>
  <si>
    <t>Het rapporteringsmodel dient in 3 exemplaren te worden opgeleverd, alsook onder elektronische vorm (Excel-formaat).</t>
  </si>
  <si>
    <t>Legenda celkleuren</t>
  </si>
  <si>
    <t>(+) ==&gt; Teruggave overschot, verlaging van de tarieven;</t>
  </si>
  <si>
    <t xml:space="preserve">(-) ==&gt; Recuperatie tekort, verhoging van de tarieven </t>
  </si>
  <si>
    <r>
      <rPr>
        <b/>
        <sz val="10"/>
        <rFont val="Arial"/>
        <family val="2"/>
      </rPr>
      <t>Terugname</t>
    </r>
    <r>
      <rPr>
        <sz val="10"/>
        <rFont val="Arial"/>
        <family val="2"/>
      </rPr>
      <t xml:space="preserve"> van het saldo in het resultaat van het exploitatiejaar (volgens afspraak met VREG)</t>
    </r>
  </si>
  <si>
    <t>Resterend saldo terug te nemen</t>
  </si>
  <si>
    <t>Wettelijke rentevoet van het kalenderjaar (in te vullen door de VREG)</t>
  </si>
  <si>
    <t>Werd vergoeding financieringskost geïmmobiliseerde certificaten geplaffonneerd? (input VREG)</t>
  </si>
  <si>
    <t>Wettelijke rentevoet (input VREG)</t>
  </si>
  <si>
    <t xml:space="preserve">Saldo indien geplaffonneerd en lager dan vergoeding in tariefmethodologie </t>
  </si>
  <si>
    <t>Kapitaalkostvergoeding volgens tariefmethodologie</t>
  </si>
  <si>
    <t>X</t>
  </si>
  <si>
    <t>Bijlage</t>
  </si>
  <si>
    <t>Berekende of overgenomen waarde waarvoor dus geen manuele input vereist is</t>
  </si>
  <si>
    <t>Toegestane inkomsten</t>
  </si>
  <si>
    <t>Werkelijke ontvangsten</t>
  </si>
  <si>
    <t>Tenslotte blijkt uit deze tabel eveneens de inbaarheid van de vastgestelde verschillen tussen de door de VREG goedgekeurde en de door de DNB ingeboekte bedragen.</t>
  </si>
  <si>
    <t>Verkochte GSC en WKC volgens Energiedecreet</t>
  </si>
  <si>
    <t>ex-ante</t>
  </si>
  <si>
    <t>Opmerking</t>
  </si>
  <si>
    <t xml:space="preserve">Vervolgens worden de werkelijke gegevens voor de desbetreffende boekjaren op ex-post basis gerapporteerd waaruit vervolgens een saldo tussen de gebudgetteerde - </t>
  </si>
  <si>
    <t>Opbrengst van recuperatie van kost van REG-premies (Energiebesluit), gevorderd door distributienetbeheerder van Vlaamse Overheid (VEA)</t>
  </si>
  <si>
    <t>Kost van REG-premies gevorderd door rechthebbenden van de distributienetbeheerder (Energiebesluit)</t>
  </si>
  <si>
    <t>Inkomsten verkregen van Vlaamse Overheid (VEA) bij verkoop van geïmmobiliseerde certificaten vanaf/op einddatum immobilisatieperiode, vermeld in het Energiebesluit artikel 6.4.14/1 §1, 1°, a) en 2), a)</t>
  </si>
  <si>
    <t>Verplicht aangekochte groenestroom- en warmtekrachtcertificaten (GSC en WKC) aan minimumwaarde volgens Energiedecreet</t>
  </si>
  <si>
    <t>Netto-uitgaven/ -inkomsten (positieve waarde voor een netto-uitgave) i.h.k.v. de verrekening van de kost van groenestroom- en warmtekrachtcertificaten onder distributienetbeheerders volgens Energiedecreet (solidarisering opkoopverplichting)</t>
  </si>
  <si>
    <t>Kost van de gratis kWh door energieleveranciers aan de distributienetbeheerder aangerekend aan eenheidsprijs volgens het Energiebesluit</t>
  </si>
  <si>
    <t>Saldo kapitaalkostvergoeding geïmmobiliseerde GSC en WKC indien financieringskostvergoeding voor banking geplafonneerd en lager dan vergoeding in tariefmethodologie</t>
  </si>
  <si>
    <t>Wettelijke rentevoet van het kalenderjaar XX (in te vullen door de VREG)</t>
  </si>
  <si>
    <t>Gecumuleerd saldo exogene kosten bij het begin van het boekjaar (1/01/XX)</t>
  </si>
  <si>
    <t>Kapitaalkostvergoeding voor het regulatoir saldo exogene kosten onder huidige tariefmethodologie</t>
  </si>
  <si>
    <t xml:space="preserve">(-) ==&gt; Minder werkelijke exogene kosten dan werkelijke ontvangsten voor exogene kosten; </t>
  </si>
  <si>
    <t>(+) ==&gt; Meer werkelijke exogene kosten dan werkelijke ontvangsten voor exogene kosten.</t>
  </si>
  <si>
    <t>Saldo m.b.t. exogene kosten van het boekjaar</t>
  </si>
  <si>
    <t>REGULATOIRE SALDI M.B.T. EXOGENE KOSTEN</t>
  </si>
  <si>
    <t>(+) ==&gt; Minder werkelijke ontvangsten dan toegestane inkomsten (tekort)</t>
  </si>
  <si>
    <t>(-) ==&gt; Meer werkelijke ontvangsten dan toegestane inkomsten (overschot)</t>
  </si>
  <si>
    <t>REGULATOIRE SALDI M.B.T. VOLUMEVERSCHILLEN</t>
  </si>
  <si>
    <t xml:space="preserve">(-) ==&gt; Minder werkelijke exogene kosten dan werkelijke ontvangsten voor exogene kosten (overschot); </t>
  </si>
  <si>
    <t>(+) ==&gt; Meer werkelijke exogene kosten dan werkelijke ontvangsten voor exogene kosten (tekort).</t>
  </si>
  <si>
    <t>Opbrengsten gevorderd door de distributienetbeheerder van de Vlaamse Overheid (VEA) i.h.k.v. banking certificaten (geïmmobiliseerde certificaten), alleen voor vergoeding voor financiering (niet bij verkoop van de certificaten)</t>
  </si>
  <si>
    <t>Vergoeding Vlaamse Overheid relatief t.o.v. gemiddelde voorraad aan boekhoudkundige waarde</t>
  </si>
  <si>
    <t xml:space="preserve">die door de DNB jaar na jaar worden ingeboekt op het niveau van de resultaten en de overlopende rekeningen. Tenslotte blijkt uit deze tabel eveneens de inbaarheid van </t>
  </si>
  <si>
    <t>de vastgestelde verschillen tussen de door de VREG goedgekeurde en de door de DNB ingeboekte bedragen.</t>
  </si>
  <si>
    <t>wordt het verschil tussen beide als een exogene kost beschouwd.</t>
  </si>
  <si>
    <t>Tabellen</t>
  </si>
  <si>
    <t>Voetnoot:</t>
  </si>
  <si>
    <t>In kolom H wordt met 'X' aangegeven voor welke rubrieken een verantwoording van het budget door de distributienetbeheerder dient bijgevoegd te worden.</t>
  </si>
  <si>
    <t>Afbouw regulatoir saldo m.b.t. exogene kosten onder huidige tariefmethodologie volgens afspraak met de VREG (positieve waarde voor recuperatie tekort aan ontvangsten)</t>
  </si>
  <si>
    <t>van de commissaris van de distributienetbeheerder.</t>
  </si>
  <si>
    <t>Omschrijving gebudgetteerde kosten en opbrengsten / balanswaarden</t>
  </si>
  <si>
    <t>Gelieve voor de werkelijke kosten waarden op te nemen vòòr de boeking van de overdracht van de saldi.</t>
  </si>
  <si>
    <t xml:space="preserve">Lasten van niet-gekapitaliseerde pensioenen </t>
  </si>
  <si>
    <t>TABEL 2: Algemeen overzicht</t>
  </si>
  <si>
    <t>OPBRENGSTEN</t>
  </si>
  <si>
    <t>I. Bedrijfsopbrengsten</t>
  </si>
  <si>
    <t>70/74</t>
  </si>
  <si>
    <t>A. Omzet</t>
  </si>
  <si>
    <t>B. Wijziging in de voorraad goederen in bewerking</t>
  </si>
  <si>
    <t xml:space="preserve">    en gereed product en in de bestellingen in uit-</t>
  </si>
  <si>
    <t xml:space="preserve">    voering (toename +, afname -)</t>
  </si>
  <si>
    <t>C. Geproduceerde vaste activa</t>
  </si>
  <si>
    <t>D. Andere bedrijfsopbrengsten</t>
  </si>
  <si>
    <t>IV. Financiële opbrengsten</t>
  </si>
  <si>
    <t>VII. Uitzonderlijke opbrengsten</t>
  </si>
  <si>
    <t>IX bis. A. Onttrekking aan de uitgestelde</t>
  </si>
  <si>
    <t xml:space="preserve"> belastingen</t>
  </si>
  <si>
    <t>X. B. Regularisering van belastingen en terugne-</t>
  </si>
  <si>
    <t xml:space="preserve">   ming van voorzieningen voor belastingen</t>
  </si>
  <si>
    <t>XI. Verlies van het boekjaar</t>
  </si>
  <si>
    <t>KOSTEN</t>
  </si>
  <si>
    <t>II. Bedrijfskosten</t>
  </si>
  <si>
    <t>60/64</t>
  </si>
  <si>
    <t>A. Handelsgoederen, grond- en hulpstoffen</t>
  </si>
  <si>
    <t>B. Diensten en diverse goederen</t>
  </si>
  <si>
    <t>C. Bezoldigingen, sociale lasten en pensioenen</t>
  </si>
  <si>
    <t>D. Afschrijvingen en waardeverminderingen op</t>
  </si>
  <si>
    <t xml:space="preserve">    oprichtingskosten, op immateriële en </t>
  </si>
  <si>
    <t xml:space="preserve">    materiële vaste activa</t>
  </si>
  <si>
    <t>E. Waardeverminderingen op voorraden, bestellin-</t>
  </si>
  <si>
    <t xml:space="preserve">    gen in uitvoering en handelsvorderingen (toevoe-</t>
  </si>
  <si>
    <t xml:space="preserve">    gingen +, terugnemingen -)</t>
  </si>
  <si>
    <t>631/4</t>
  </si>
  <si>
    <t>F. Voorzieningen voor risico's en kosten (toevoe-</t>
  </si>
  <si>
    <t xml:space="preserve">    gingen +, bestedingen en terugnemingen -)</t>
  </si>
  <si>
    <t>635/7</t>
  </si>
  <si>
    <t>G. Andere bedrijfskosten</t>
  </si>
  <si>
    <t>640/8</t>
  </si>
  <si>
    <t>H. Als herstructureringskosten geactiveerde bedrijfs-</t>
  </si>
  <si>
    <t xml:space="preserve">    kosten (-)</t>
  </si>
  <si>
    <t>V. Financiële kosten</t>
  </si>
  <si>
    <t>VIII. Uitzonderlijke kosten</t>
  </si>
  <si>
    <t>IX bis. B. Overboeking naar de uitgestelde</t>
  </si>
  <si>
    <t>670/3</t>
  </si>
  <si>
    <t>Netbeheer elektriciteit</t>
  </si>
  <si>
    <t>Netbeheer gas</t>
  </si>
  <si>
    <t>Niet-gereguleerde activiteiten</t>
  </si>
  <si>
    <t>Niet-exogene kosten/opbrengsten</t>
  </si>
  <si>
    <t>Exogene kosten/opbrengsten</t>
  </si>
  <si>
    <t>XI. Winst van het boekjaar</t>
  </si>
  <si>
    <t>Totaal opbrengsten</t>
  </si>
  <si>
    <t>Totaal kosten</t>
  </si>
  <si>
    <t>Resultaat</t>
  </si>
  <si>
    <t>X. A. Belastingen op het resultaat</t>
  </si>
  <si>
    <t>Overige kosten/opbrengsten</t>
  </si>
  <si>
    <t>TABEL 3A: Overzicht exogene kosten (gebudgetteerde waarden)</t>
  </si>
  <si>
    <t>TABEL 3B: Overzicht exogene kosten (werkelijke waarden)</t>
  </si>
  <si>
    <t>Tabel 2 geeft een algemeen overzicht van de gerapporteerde gegevens.</t>
  </si>
  <si>
    <t xml:space="preserve">Tabel 3 detailleert de exogene kosten die in rekening worden genomen ter bepaling van het toegestaan inkomen. </t>
  </si>
  <si>
    <t>Hierbij vormt het budget de ex-ante startbasis (tabel 3A). De distributienetbeheerder dient voor bepaalde rubrieken de verantwoording van het budget bij te voegen.</t>
  </si>
  <si>
    <t>en werkelijke waarden m.b.t. de exogene kosten volgt (tabel 3B).</t>
  </si>
  <si>
    <t xml:space="preserve">Tabel 4 laat een jaarlijkse opvolging toe van enerzijds de saldi m.b.t. de exogene kosten (cfr supra), die door de VREG werden goedgekeurd, en anderzijds de saldi, </t>
  </si>
  <si>
    <t>Op ex-ante basis (gebudgetteerde waarden) is een controleverklaring van de commissaris dus niet vereist.</t>
  </si>
  <si>
    <t>In te vullen door de distributienetbeheerder</t>
  </si>
  <si>
    <t>In te vullen door de VREG</t>
  </si>
  <si>
    <t>Cel die nog niet kan ingevuld worden met de huidig beschikbare informatie</t>
  </si>
  <si>
    <t>TITELBLAD</t>
  </si>
  <si>
    <t xml:space="preserve">In het titelblad (de identificatie) dient de distributienetbeheerder de velden: distributienetbeheerder, ondernemingsnummer, BTW-regime, werkmaatschappij en activiteit  </t>
  </si>
  <si>
    <t>in te vullen. In de verdere tabellen van het rapporteringsmodel zijn de vergelijkbare velden gelinkt aan dit titelblad. Deze velden worden dus automatisch aangevuld.</t>
  </si>
  <si>
    <t xml:space="preserve">Geef onderaan in de bijlage voor al de opgenomen waarden in onderstaande tabel de wettelijke basis.   </t>
  </si>
  <si>
    <r>
      <t xml:space="preserve">In geval van rapportering van de werkelijke cijfers </t>
    </r>
    <r>
      <rPr>
        <b/>
        <sz val="10"/>
        <rFont val="Arial"/>
        <family val="2"/>
      </rPr>
      <t xml:space="preserve">ex-post </t>
    </r>
    <r>
      <rPr>
        <sz val="10"/>
        <rFont val="Arial"/>
        <family val="2"/>
      </rPr>
      <t xml:space="preserve">dient het ingevulde rapporteringsmodel te zijn gewaarmerkt door een controleverklaring </t>
    </r>
  </si>
  <si>
    <t>Bijkomende verantwoording in bijlage (zie onderaan tabel) vereist:</t>
  </si>
  <si>
    <t>TABEL 4: Opvolging regulatoir saldo inzake exogene kosten (cfr tariefmethodologie VREG)</t>
  </si>
  <si>
    <t>Voor elk jaar dient de DNB de bedragen weer te geven die hij per taks raamt. Alsook dient hij de wettelijke basis in de bijlage te vermelden.</t>
  </si>
  <si>
    <t>Algemene opmerking:</t>
  </si>
  <si>
    <t>In het ex-ante rapporteringsmodel dient de distributienetbeheerder de gebudgetteerde waarden voor boekjaar 2015 te rapporteren. Hierbij is ook steeds</t>
  </si>
  <si>
    <t>ruimte voorzien voor de rapportering van de gebudgetteerde waarden voor boekjaar 2016 teneinde een indicatie van de evolutie van de exogene kosten te geven.</t>
  </si>
  <si>
    <t>Het budget voor 2016 dient dus louter als indicatie en kan verder bijgesteld worden in de loop van boekjaar 2015. De gebudgetteerde waarden voor boekjaar 2015</t>
  </si>
  <si>
    <t>dienen als basis voor de bepaling van de toegestane inkomsten voor boekjaar 2015. De gebudgetteerde waarden voor boekjaar 2016 zullen dus ook pas van belang</t>
  </si>
  <si>
    <t xml:space="preserve">zijn voor de bepaling van de toegestane inkomsten voor boekjaar 2016. </t>
  </si>
  <si>
    <t>TABEL 7</t>
  </si>
  <si>
    <t>Tabel 1A en tabel 1B hebben respectievelijk betrekking op de waarden van jaar t en jaar t+1 van de reguleringsperiode en de gerapporteerde waarden dienen  overeen te komen</t>
  </si>
  <si>
    <t>met de waarden in de boekhouding en de gepubliceerde jaarrekening.</t>
  </si>
  <si>
    <t>TABEL 8: Belastingen, heffingen, toeslagen, bijdragen en retributies</t>
  </si>
  <si>
    <t xml:space="preserve">Tabel 7 laat een jaarlijkse vergelijking toe tussen de door de Vlaamse Overheid (via VEA) uitbetaalde vergoeding i.h.k.v. de banking van groenestroom- en warmtekrachtcertificaten </t>
  </si>
  <si>
    <t xml:space="preserve">Tabel 8 geeft een overzicht van de Vlaamse en federale taksen die de distributienetbeheerder dient door te rekenen via de distributienettarieven. </t>
  </si>
  <si>
    <t>TABEL 8</t>
  </si>
  <si>
    <t>Tarief voor systeembeheer</t>
  </si>
  <si>
    <t>Tarief voor openbare dienstverplichtingen</t>
  </si>
  <si>
    <t>Tarief in verband met het gebruik van het transportnet</t>
  </si>
  <si>
    <t>Tarief voor de regeling van de spanning en van het reactief vermogen</t>
  </si>
  <si>
    <t>Tarief voor de compensatie van netverliezen</t>
  </si>
  <si>
    <t>Tariefposten in verband met de belastingen, heffingen, toeslagen, bijdragen en retributies</t>
  </si>
  <si>
    <t>Niet-periodieke tarieven</t>
  </si>
  <si>
    <t>Basistarief voor het gebruik van het net (tarief voor onderschreven en bijkomend vermogen)</t>
  </si>
  <si>
    <t>Tariefcomponent</t>
  </si>
  <si>
    <t>Supplementaire en complementaire diensten</t>
  </si>
  <si>
    <t>Het basistarief voor het gebruik van het net (tarief voor onderschreven en bijkomend vermogen)</t>
  </si>
  <si>
    <t>Het tarief voor het systeembeheer</t>
  </si>
  <si>
    <t>Het tarief voor openbare dienstverplichtingen</t>
  </si>
  <si>
    <t>De tariefposten in verband met de belastingen, heffingen, toeslagen, bijdragen en retributies</t>
  </si>
  <si>
    <r>
      <t>Het tarief voor de regeling van de spanning en van het reactief vermogen</t>
    </r>
    <r>
      <rPr>
        <vertAlign val="superscript"/>
        <sz val="10"/>
        <rFont val="Arial"/>
        <family val="2"/>
      </rPr>
      <t>1</t>
    </r>
  </si>
  <si>
    <r>
      <t>Het tarief voor de compensatie van de netverliezen</t>
    </r>
    <r>
      <rPr>
        <vertAlign val="superscript"/>
        <sz val="10"/>
        <rFont val="Arial"/>
        <family val="2"/>
      </rPr>
      <t>1</t>
    </r>
  </si>
  <si>
    <r>
      <t>Supplementaire en complementaire diensten</t>
    </r>
    <r>
      <rPr>
        <vertAlign val="superscript"/>
        <sz val="10"/>
        <rFont val="Arial"/>
        <family val="2"/>
      </rPr>
      <t>2</t>
    </r>
  </si>
  <si>
    <t>voor deze specifieke activiteit.</t>
  </si>
  <si>
    <t>Tabel 6</t>
  </si>
  <si>
    <t>Exogene kosten i.h.k.v. het basistarief voor het gebruik van het net</t>
  </si>
  <si>
    <t>Exogene kosten i.h.k.v. het tarief voor het systeembeheer</t>
  </si>
  <si>
    <t>Exogene kosten i.h.k.v. het tarief voor de meet-en telactiviteit</t>
  </si>
  <si>
    <t>Tarief ter vergoeding van de meet- en telactiviteit</t>
  </si>
  <si>
    <t>Het tarief ter vergoeding van de meet- en telactiviteit</t>
  </si>
  <si>
    <t>Exogene kosten i.h.k.v. het tarief voor openbare dienstverplichtingen</t>
  </si>
  <si>
    <t>Exogene kosten i.h.k.v. het tarief voor de regeling van de spanning en het reactief vermogen</t>
  </si>
  <si>
    <t>Exogene kosten i.h.k.v. het tarief voor de compensatie van de netverliezen</t>
  </si>
  <si>
    <t>Exogene kosten i.h.k.v. het tarief voor de supplementaire en complementaire diensten</t>
  </si>
  <si>
    <t>Exogene kosten i.h.k.v. niet-periodieke tarieven</t>
  </si>
  <si>
    <t>Exogene kosten i.h.k.v. het tarief voor belastingen, heffingen, toeslagen, bijdragen en retributies</t>
  </si>
  <si>
    <t>(+) ==&gt; Tekort, meer kosten dan gebudgetteerd</t>
  </si>
  <si>
    <t>(-) ==&gt; Overschot, minder kosten dan gebudgetteerd</t>
  </si>
  <si>
    <t>Bijkomende opmerking:</t>
  </si>
  <si>
    <t>Exogene kosten i.h.k.v. het tarief voor de meet- en telactiviteit</t>
  </si>
  <si>
    <t>Saldo regulatoir actief (-passief), geboekt onder vorige tariefmethodologie, m.b.t. boekjaar 2008</t>
  </si>
  <si>
    <t>Saldo regulatoir actief (-passief), geboekt onder vorige tariefmethodologie, m.b.t. boekjaar 2009</t>
  </si>
  <si>
    <t>Op datum van 31/12/2014 afgebouwd saldo regulatoir actief (-passief), geboekt onder vorige tariefmethodologie, m.b.t. boekjaar 2008</t>
  </si>
  <si>
    <t>Op datum van 31/12/2014 afgebouwd saldo regulatoir actief (-passief), geboekt onder vorige tariefmethodologie, m.b.t. boekjaar 2009</t>
  </si>
  <si>
    <r>
      <t xml:space="preserve">Saldo regulatoir actief (-passief), geboekt onder vorige tariefmethodologie, m.b.t. boekjaar 2010 </t>
    </r>
    <r>
      <rPr>
        <b/>
        <vertAlign val="superscript"/>
        <sz val="10"/>
        <rFont val="Arial"/>
        <family val="2"/>
      </rPr>
      <t>3</t>
    </r>
  </si>
  <si>
    <r>
      <t xml:space="preserve">Saldo regulatoir actief (-passief), geboekt onder vorige tariefmethodologie, m.b.t. boekjaar 2011 </t>
    </r>
    <r>
      <rPr>
        <b/>
        <vertAlign val="superscript"/>
        <sz val="10"/>
        <rFont val="Arial"/>
        <family val="2"/>
      </rPr>
      <t>3</t>
    </r>
  </si>
  <si>
    <r>
      <t xml:space="preserve">Saldo regulatoir actief (-passief), geboekt onder vorige tariefmethodologie, m.b.t. boekjaar 2012 </t>
    </r>
    <r>
      <rPr>
        <b/>
        <vertAlign val="superscript"/>
        <sz val="10"/>
        <rFont val="Arial"/>
        <family val="2"/>
      </rPr>
      <t>3</t>
    </r>
  </si>
  <si>
    <r>
      <t xml:space="preserve">Saldo regulatoir actief (-passief), geboekt onder vorige tariefmethodologie, m.b.t. boekjaar 2013 </t>
    </r>
    <r>
      <rPr>
        <b/>
        <vertAlign val="superscript"/>
        <sz val="10"/>
        <rFont val="Arial"/>
        <family val="2"/>
      </rPr>
      <t>3</t>
    </r>
  </si>
  <si>
    <r>
      <t xml:space="preserve">Saldo regulatoir actief (-passief), geboekt onder vorige tariefmethodologie, m.b.t. boekjaar 2014 </t>
    </r>
    <r>
      <rPr>
        <b/>
        <vertAlign val="superscript"/>
        <sz val="10"/>
        <rFont val="Arial"/>
        <family val="2"/>
      </rPr>
      <t>3</t>
    </r>
  </si>
  <si>
    <r>
      <t xml:space="preserve">Op datum van 31/12/2014 afgebouwd saldo regulatoir actief (-passief), geboekt onder vorige tariefmethodologie, m.b.t. boekjaar 2010 </t>
    </r>
    <r>
      <rPr>
        <b/>
        <vertAlign val="superscript"/>
        <sz val="10"/>
        <rFont val="Arial"/>
        <family val="2"/>
      </rPr>
      <t>3</t>
    </r>
  </si>
  <si>
    <r>
      <t xml:space="preserve">Op datum van 31/12/2014 afgebouwd saldo regulatoir actief (-passief), geboekt onder vorige tariefmethodologie, m.b.t. boekjaar 2011 </t>
    </r>
    <r>
      <rPr>
        <b/>
        <vertAlign val="superscript"/>
        <sz val="10"/>
        <rFont val="Arial"/>
        <family val="2"/>
      </rPr>
      <t>3</t>
    </r>
  </si>
  <si>
    <r>
      <t xml:space="preserve">Op datum van 31/12/2014 afgebouwd saldo regulatoir actief (-passief), geboekt onder vorige tariefmethodologie, m.b.t. boekjaar 2012 </t>
    </r>
    <r>
      <rPr>
        <b/>
        <vertAlign val="superscript"/>
        <sz val="10"/>
        <rFont val="Arial"/>
        <family val="2"/>
      </rPr>
      <t>3</t>
    </r>
  </si>
  <si>
    <r>
      <t xml:space="preserve">Op datum van 31/12/2014 afgebouwd saldo regulatoir actief (-passief), geboekt onder vorige tariefmethodologie, m.b.t. boekjaar 2013 </t>
    </r>
    <r>
      <rPr>
        <b/>
        <vertAlign val="superscript"/>
        <sz val="10"/>
        <rFont val="Arial"/>
        <family val="2"/>
      </rPr>
      <t>3</t>
    </r>
  </si>
  <si>
    <r>
      <t xml:space="preserve">Op datum van 31/12/2014 afgebouwd saldo regulatoir actief (-passief), geboekt onder vorige tariefmethodologie, m.b.t. boekjaar 2014 </t>
    </r>
    <r>
      <rPr>
        <b/>
        <vertAlign val="superscript"/>
        <sz val="10"/>
        <rFont val="Arial"/>
        <family val="2"/>
      </rPr>
      <t>3</t>
    </r>
  </si>
  <si>
    <t xml:space="preserve">tariefcomponent. </t>
  </si>
  <si>
    <t>boekjaren (2010-2013) nog niet definitief werd beslist.</t>
  </si>
  <si>
    <t xml:space="preserve">en de vergoeding die in de tariefmethodologie van de VREG wordt voorzien voor de financieringskost van deze certificaten. In het geval de vergoeding voor </t>
  </si>
  <si>
    <t xml:space="preserve">de geïmmobiliseerde certificaten door VEA werd geplafonneerd en lager ligt dan de kapitaalkostvergoeding voor certificaten die in de tariefmethodologie voorzien, </t>
  </si>
  <si>
    <t xml:space="preserve">1: Deze tariefcomponenten zijn enkel van toepassing voor de gereguleerde activiteit 'elektriciteit'. Hierdoor dienen dus enkel waarden worden gerapporteerd </t>
  </si>
  <si>
    <t xml:space="preserve">2: Deze tariefcomponent is enkel van toepassing voor de gereguleerde activiteit 'gas'. Hierdoor dienen dus enkel waarden worden gerapporteerd </t>
  </si>
  <si>
    <t>3: Onder voorbehoud van een definitieve beslissing inzake de omvang en de toewijzing van de saldi voor de periode 2010-2013 (alsook het toekomstig saldo voor boekjaar 2014) door de regulator</t>
  </si>
  <si>
    <t xml:space="preserve">Gelieve ook positieve waarden op te nemen indien het kosten betreffen. </t>
  </si>
  <si>
    <t xml:space="preserve">die door de VREG werden goedgekeurd en anderzijds de saldi, die door de DNB jaar na jaar worden ingeboekt op het niveau van de resultaten en de overlopende rekeningen. </t>
  </si>
  <si>
    <t>Afbouw regulatoir saldo m.b.t. volumeverschillen voor niet-exogene kosten onder huidige tariefmethodologie (uitgezonderd volumeverschillen m.b.t. EAN's) volgens afspraak met de VREG (positieve waarde voor recuperatie tekort aan ontvangsten)</t>
  </si>
  <si>
    <t>Gemiddeld saldo volumeverschillen m.b.t. niet-exogene kosten (uitgezonderd volumeverschillen m.b.t. EAN's)</t>
  </si>
  <si>
    <t>Saldo volumeverschillen m.b.t. niet-exogene kosten (uitgez. volumeverschillen m.b.t. EAN's) bij het begin van het boekjaar (1/01/20XX)</t>
  </si>
  <si>
    <t>Saldo volumeverschillen m.b.t. niet-exogene kosten (uitgez. volumeverschillen m.b.t. EAN's) op het einde van het boekjaar (31/12/20XX)</t>
  </si>
  <si>
    <t>BTW-REGIME:</t>
  </si>
  <si>
    <t>TABEL 6: Overzicht afbouw regulatoir actief (-passief), geboekt onder voorgaande tariefmethodologie(ën), per tariefcomponent</t>
  </si>
  <si>
    <t>TABEL 7: Saldo vermogenskostvergoeding voor geïmmobiliseerde GSC en WKC in portefeuille van de distributienetbeheerder</t>
  </si>
  <si>
    <t>Kost van de gratis kWh door energieleveranciers aan de distributienetbeheerder aangerekend aan eenheidsprijzen VREG volgens het Energiebesluit</t>
  </si>
  <si>
    <t>Exogene kosten i.h.k.v. het tarief voor het gebruik van het transmissienet</t>
  </si>
  <si>
    <t>Tarief in verband met het gebruik van het transmissienet</t>
  </si>
  <si>
    <t>1.</t>
  </si>
  <si>
    <t>Tarief gebruik van het net</t>
  </si>
  <si>
    <t>1.1</t>
  </si>
  <si>
    <t>Onderschreven en bijkomend vermogen</t>
  </si>
  <si>
    <t>1.1.1</t>
  </si>
  <si>
    <t>[X * afvlakkingscoëfficient] EUR/kW</t>
  </si>
  <si>
    <r>
      <t>+ [Y * Um</t>
    </r>
    <r>
      <rPr>
        <b/>
        <vertAlign val="subscript"/>
        <sz val="10"/>
        <rFont val="Arial"/>
        <family val="2"/>
      </rPr>
      <t>nu</t>
    </r>
    <r>
      <rPr>
        <b/>
        <sz val="10"/>
        <rFont val="Arial"/>
        <family val="2"/>
      </rPr>
      <t>]  EUR /kWm</t>
    </r>
    <r>
      <rPr>
        <b/>
        <vertAlign val="subscript"/>
        <sz val="10"/>
        <rFont val="Arial"/>
        <family val="2"/>
      </rPr>
      <t xml:space="preserve">nu </t>
    </r>
  </si>
  <si>
    <r>
      <t>+ [Z * Um</t>
    </r>
    <r>
      <rPr>
        <b/>
        <vertAlign val="subscript"/>
        <sz val="10"/>
        <rFont val="Arial"/>
        <family val="2"/>
      </rPr>
      <t>su</t>
    </r>
    <r>
      <rPr>
        <b/>
        <sz val="10"/>
        <rFont val="Arial"/>
        <family val="2"/>
      </rPr>
      <t>]  EUR /kWm</t>
    </r>
    <r>
      <rPr>
        <b/>
        <vertAlign val="subscript"/>
        <sz val="10"/>
        <rFont val="Arial"/>
        <family val="2"/>
      </rPr>
      <t>su</t>
    </r>
  </si>
  <si>
    <t>met :</t>
  </si>
  <si>
    <t>X =</t>
  </si>
  <si>
    <t>Afvlakkingscoëfficient =</t>
  </si>
  <si>
    <t>X/12 =</t>
  </si>
  <si>
    <t>dag =</t>
  </si>
  <si>
    <t>nacht =</t>
  </si>
  <si>
    <t>1.1.2</t>
  </si>
  <si>
    <t>X EUR/kW</t>
  </si>
  <si>
    <t>1.1.3</t>
  </si>
  <si>
    <t xml:space="preserve">dag </t>
  </si>
  <si>
    <t xml:space="preserve">nacht </t>
  </si>
  <si>
    <t xml:space="preserve">exclusief nacht </t>
  </si>
  <si>
    <t>1.2.</t>
  </si>
  <si>
    <t>Tarief systeemdiensten</t>
  </si>
  <si>
    <t>1.3.</t>
  </si>
  <si>
    <t>Tarief meet- en telactiviteit</t>
  </si>
  <si>
    <t>AMR</t>
  </si>
  <si>
    <t>MMR</t>
  </si>
  <si>
    <t>Jaaropname</t>
  </si>
  <si>
    <t>2.</t>
  </si>
  <si>
    <t>Tarief openbare dienstverplichtingen</t>
  </si>
  <si>
    <t>Kosten in verband met de beschermde, gedropte klanten (sociale klanten)</t>
  </si>
  <si>
    <t>Kosten in verband met de niet-beschermde, gedropte klanten (SOLR)</t>
  </si>
  <si>
    <t>Kosten 100 kWh gratis elektriciteit</t>
  </si>
  <si>
    <t>REG-acties</t>
  </si>
  <si>
    <t>Openbare verlichting</t>
  </si>
  <si>
    <t>Dienst Ombudsman en informatie-activiteit</t>
  </si>
  <si>
    <t>Openbare dienstverplichting WKK</t>
  </si>
  <si>
    <t>Overnamekost certificaten</t>
  </si>
  <si>
    <t>3.</t>
  </si>
  <si>
    <t>Tarief ondersteunende diensten</t>
  </si>
  <si>
    <t>3.1.</t>
  </si>
  <si>
    <t>Tarief netverliezen</t>
  </si>
  <si>
    <t>3.2.</t>
  </si>
  <si>
    <t>Tarief reactieve energie</t>
  </si>
  <si>
    <t>Tarief voor overschrijding reactieve energie</t>
  </si>
  <si>
    <t>4.</t>
  </si>
  <si>
    <t>Toeslagen</t>
  </si>
  <si>
    <t>4.1.</t>
  </si>
  <si>
    <t>4.2.</t>
  </si>
  <si>
    <t xml:space="preserve">4.3. </t>
  </si>
  <si>
    <t>4.4.</t>
  </si>
  <si>
    <t>Lasten niet-gekapitaliseerde pensioenen</t>
  </si>
  <si>
    <t>4.5.</t>
  </si>
  <si>
    <t>4.6.</t>
  </si>
  <si>
    <t>Overige lokale, provinciale, gewestelijke en federale belastingen, heffingen, toeslagen, bijdragen en retributies</t>
  </si>
  <si>
    <t>5.</t>
  </si>
  <si>
    <t>Tarief i.v.m. het gebruik van het transmissienet</t>
  </si>
  <si>
    <t xml:space="preserve">Tabel 5A laat een jaarlijkse opvolging toe van enerzijds de saldi m.b.t. volumeverschillen inzake inkomsten voor niet-exogene kosten (uitgezonderd volumeverschillen m.b.t. EAN's), </t>
  </si>
  <si>
    <t>Relatief aandeel niet-exogene kosten (%)</t>
  </si>
  <si>
    <t>Gereguleerde activiteit 'elektriciteit- afname'</t>
  </si>
  <si>
    <t>Gereguleerde activiteit 'elektriciteit- injectie'</t>
  </si>
  <si>
    <t>Gereguleerde activiteit 'gas'</t>
  </si>
  <si>
    <t>TER INFO: HOEVEELHEDEN</t>
  </si>
  <si>
    <t>Normale uren / dagverbruik</t>
  </si>
  <si>
    <t>kWh</t>
  </si>
  <si>
    <t>Stille uren / nachtverbruik</t>
  </si>
  <si>
    <t>Stille uren / uitsluitend nachtverbruik</t>
  </si>
  <si>
    <t>Tarief voor het systeembeheer</t>
  </si>
  <si>
    <t>EUR/kWh</t>
  </si>
  <si>
    <t>1.1.</t>
  </si>
  <si>
    <t>Algemeen</t>
  </si>
  <si>
    <t>1.2</t>
  </si>
  <si>
    <t>Bijkomend: sturing en opvolging autoproducenten</t>
  </si>
  <si>
    <t>jaarprijs</t>
  </si>
  <si>
    <t>4.3.</t>
  </si>
  <si>
    <t xml:space="preserve">4.6. </t>
  </si>
  <si>
    <t>TOTAAL  (ELEKTRICITEIT - AFNAME)</t>
  </si>
  <si>
    <t>TOTAAL  (ELEKTRICITEIT - INJECTIE)</t>
  </si>
  <si>
    <t>I. De tarieven voor het gebruik van het distributienet</t>
  </si>
  <si>
    <t>1)</t>
  </si>
  <si>
    <t xml:space="preserve">Het basistarief voor overbrenging met het net </t>
  </si>
  <si>
    <t>Vaste term</t>
  </si>
  <si>
    <t xml:space="preserve">Proportionele term </t>
  </si>
  <si>
    <t xml:space="preserve">Capaciteit </t>
  </si>
  <si>
    <t>2)</t>
  </si>
  <si>
    <t xml:space="preserve">Het tarief voor het systeembeheer </t>
  </si>
  <si>
    <t>3)</t>
  </si>
  <si>
    <t>Het tarief voor de metingactiviteit</t>
  </si>
  <si>
    <t>II. Het tarief openbare dienstverplichtingen</t>
  </si>
  <si>
    <t>III. TARIEVEN VOOR DE COMPLEMENTAIRE DIENSTEN</t>
  </si>
  <si>
    <t>IV. TARIEVEN VOOR DE SUPPLEMENTAIRE DIENSTEN</t>
  </si>
  <si>
    <t xml:space="preserve">V. BELASTINGEN, HEFFINGEN, TOESLAGEN, BIJDRAGEN EN RETRIBUTIES </t>
  </si>
  <si>
    <t>Toeslagen of heffingen ter dekking van de openbare dienstverplichtingen</t>
  </si>
  <si>
    <t>4)</t>
  </si>
  <si>
    <t>Lasten van niet-gekapitaliseerde pensioenen</t>
  </si>
  <si>
    <t>5)</t>
  </si>
  <si>
    <t>6)</t>
  </si>
  <si>
    <t>Overige  lokale, provinciale, gewestelijke en federale belastingen, heffingen, toeslagen, bijdragen en retributies</t>
  </si>
  <si>
    <t>TOTAAL PERIODIEKE TARIEVEN (GAS)</t>
  </si>
  <si>
    <t xml:space="preserve">rapporteringsmodel m.b.t. het tariefvoorstel kan teruggevonden worden voor het injectietarief. Vervolgens worden hieruit de werkelijke ontvangsten voor de niet-exogene kosten m.b.t. elektriciteit (injectie) berekend </t>
  </si>
  <si>
    <t>en de werkelijke ontvangsten voor de tariefcomponenten die niet gebaseerd zijn op basis van het aantal EAN's worden vervolgens in 'tabel 5A' overgenomen.</t>
  </si>
  <si>
    <t xml:space="preserve">rapporteringsmodel m.b.t. het tariefvoorstel kan teruggevonden worden voor het afnametarief. Vervolgens worden hieruit de werkelijke ontvangsten voor de niet-exogene kosten m.b.t. elektriciteit (afname) berekend </t>
  </si>
  <si>
    <t>en de werkelijke ontvangsten voor de tariefcomponenten, die niet gebaseerd zijn op basis van het aantal EAN's, worden vervolgens in 'tabel 5A' overgenomen.</t>
  </si>
  <si>
    <t xml:space="preserve">rapporteringsmodel m.b.t. het tariefvoorstel kan teruggevonden worden. Vervolgens worden hieruit de werkelijke ontvangsten voor de niet-exogene kosten m.b.t. gas berekend </t>
  </si>
  <si>
    <t>Uiteraard dient deze tabel enkel te worden ingevuld voor de bepaling van de exogene kosten m.b.t. de gereguleerde activiteit 'gas'.</t>
  </si>
  <si>
    <t>Uiteraard dient deze tabel enkel te worden ingevuld voor de bepaling van de exogene kosten m.b.t. de gereguleerde activiteit 'elektriciteit'.</t>
  </si>
  <si>
    <t>Gereguleerde activiteit 'elektriciteit- afname' (TABEL 5B)</t>
  </si>
  <si>
    <t>Gereguleerde activiteit 'elektriciteit- injectie' (TABEL 5C)</t>
  </si>
  <si>
    <t>Gereguleerde activiteit 'gas' (TABEL 5D)</t>
  </si>
  <si>
    <t>in deze tabel de totale werkelijke ontvangsten voor elektriciteit (afname) in boekjaar 2015 opgevraagd en dit per tariefcomponent. Vervolgens vult de VREG ook per tariefcomponent het aandeel van de</t>
  </si>
  <si>
    <t>in deze tabel de totale werkelijke ontvangsten voor elektriciteit (injectie) in boekjaar 2015 opgevraagd en dit per tariefcomponent. Vervolgens vult de VREG ook per tariefcomponent het aandeel van de</t>
  </si>
  <si>
    <t>in deze tabel de totale werkelijke ontvangsten voor gas in boekjaar 2015 opgevraagd en dit per tariefcomponent. Vervolgens vult de VREG ook per tariefcomponent het aandeel van de</t>
  </si>
  <si>
    <t>niet-exogene kosten in de totale werkelijke ontvangsten in. Dit aandeel dient overeen te komen met het aandeel van de niet-exogene kosten in iedere tariefcomponent zoals dit in 'tabel 3' van het</t>
  </si>
  <si>
    <t>niet-exogene kosten in de totale werkelijke ontvangsten in. Dit aandeel dient overeen te komen met het aandeel van de niet-exogene kosten in iedere tariefcomponent zoals dit in 'tabel 9' van het</t>
  </si>
  <si>
    <t>TABEL 5A</t>
  </si>
  <si>
    <r>
      <t>Het tarief in verband met het gebruik van het transmissienet</t>
    </r>
    <r>
      <rPr>
        <vertAlign val="superscript"/>
        <sz val="10"/>
        <rFont val="Arial"/>
        <family val="2"/>
      </rPr>
      <t>1</t>
    </r>
  </si>
  <si>
    <t>TABEL 5B, 5C en 5D</t>
  </si>
  <si>
    <t>Aangezien deze tabel een overzicht geeft van zowel de totale werkelijke ontvangsten voor het respectievelijke boekjaar als de ontvangsten m.b.t. de niet-exogene kosten, kunnen we uit deze tabel ook eenduidig</t>
  </si>
  <si>
    <t>de werkelijke ontvangsten m.b.t. de exogene kosten afleiden. Deze laatste dienen dan weer als basis voor de bepaling van het saldo inzake de exogene kosten in 'tabel 3B' waardoor deze waarde ook integraal</t>
  </si>
  <si>
    <t>in 'tabel 3B' in rekening wordt genomen.</t>
  </si>
  <si>
    <r>
      <t xml:space="preserve">Dit voorstel tot afbouw (zowel door de distributienetbeheerder als door de VREG) is onder voorbehoud van een definitieve beslissing inzake de </t>
    </r>
    <r>
      <rPr>
        <b/>
        <i/>
        <sz val="10"/>
        <rFont val="Arial"/>
        <family val="2"/>
      </rPr>
      <t>bestemming</t>
    </r>
    <r>
      <rPr>
        <i/>
        <sz val="10"/>
        <rFont val="Arial"/>
        <family val="2"/>
      </rPr>
      <t xml:space="preserve"> van het saldo m.b.t. boekjaar 2009.</t>
    </r>
  </si>
  <si>
    <t>Totaal ontvangsten uit periodieke distributienettarieven voor exogene kosten</t>
  </si>
  <si>
    <t>~ Toegelaten inkomen voor exogene kosten</t>
  </si>
  <si>
    <t>elektriciteit</t>
  </si>
  <si>
    <t>Afbouw van regulatoir actief (-passief) geboekt onder voorgaande tariefmethodologie(ën), volgens afspraak met de regulator (positieve waarde voor afbouw tekort aan ontvangsten), verdeeld over de tariefcomponenten</t>
  </si>
  <si>
    <t>Afbouw van regulatoir actief (- passief) geboekt onder voorgaande tariefmethodologie(ën), volgens afspraak met de regulator (positieve waarde voor afbouw tekort aan ontvangsten), verdeeld over de tariefcomponenten</t>
  </si>
  <si>
    <t>Voorstel van toegestaan inkomen ter dekking van gebudgetteerde exogene kosten</t>
  </si>
  <si>
    <t>Overdrachten en/of terugnames</t>
  </si>
  <si>
    <t>Kapitaalkostvergoeding voor het regulatoir actief geboekt onder voorgaande tariefmethodologie(ën)</t>
  </si>
  <si>
    <t xml:space="preserve">Gemiddelde waarde regulatoir actief </t>
  </si>
  <si>
    <t>Waarde regulatoir actief bij het begin van het boekjaar (1/01/20XX)</t>
  </si>
  <si>
    <t>Waarde regulatoir actief op het einde van het boekjaar (31/12/20XX)</t>
  </si>
  <si>
    <t>Gemiddelde waarde regulatoir passief</t>
  </si>
  <si>
    <t>Waarde regulatoir passief bij het begin van het boekjaar (1/01/20XX)</t>
  </si>
  <si>
    <t>Waarde regulatoir passief op het einde van het boekjaar (31/12/20XX)</t>
  </si>
  <si>
    <t>Door de DNB te betalen kapitaalkostvergoeding voor het regulatoir passief geboekt onder voorgaande tariefmethodologie(ën)</t>
  </si>
  <si>
    <t>Kapitaalkostvergoeding regulatoire saldi volumeverschillen m.b.t. niet-exogene kosten (uitgezonderd volumeverschillen m.b.t. EAN's)</t>
  </si>
  <si>
    <t>Kost mbt de door Elia aan distributienetbeheerder aangerekende vergoeding voor gebruik van transmissienet (elektriciteit)</t>
  </si>
  <si>
    <t>Kost mbt de door een andere distributienetbeheerder (via doorvoer) aangerekende vergoeding voor gebruik van transmissienet (elektriciteit)</t>
  </si>
  <si>
    <t>Opbrengst uit de aan een andere distributienetbeheer (via doorvoer) aangerekende vergoeding voor gebruik van transmissienet (elektriciteit)</t>
  </si>
  <si>
    <t>Controle met respectievelijk tabel 1A en tabel 1B:</t>
  </si>
  <si>
    <t>In tabel 1A en tabel 1B rapporteert de DNB de resultatenrekening, gesplitst over de verschillende activiteiten ('netbeheer elektriciteit', 'netbeheer gas' en 'niet-gereguleerde activiteiten',</t>
  </si>
  <si>
    <t>waarbij 'netbeheer elektriciteit' en 'netbeheer gas' verder worden uitgesplitst in niet-exogene kosten/opbrengsten, exogene kosten/opbrengsten, overige kosten/opbrengsten,</t>
  </si>
  <si>
    <t>overdrachten en/of terugnames en niet-gereguleerde activiteiten). Deze tabellen kunnen enkel op ex-post basis gerapporteerd worden.</t>
  </si>
  <si>
    <t>Gereguleerde activiteiten</t>
  </si>
  <si>
    <t>Controle met tabel 3B:</t>
  </si>
  <si>
    <t>Toegestane inkomsten en werkelijke ontvangsten voor niet-exogene kosten excl toegestane inkomsten en werkelijke ontvangsten uit tariefdrager EAN's</t>
  </si>
  <si>
    <t>Trans HS, &gt;26-36 kV, 26 - kV &amp; Trans LS met piekmeting</t>
  </si>
  <si>
    <r>
      <t xml:space="preserve">Gelieve </t>
    </r>
    <r>
      <rPr>
        <b/>
        <i/>
        <sz val="10"/>
        <rFont val="Arial"/>
        <family val="2"/>
      </rPr>
      <t>positieve</t>
    </r>
    <r>
      <rPr>
        <i/>
        <sz val="10"/>
        <rFont val="Arial"/>
        <family val="2"/>
      </rPr>
      <t xml:space="preserve"> waarden in te geven (voor kosten indien debetsaldo en voor opbrengsten indien creditsaldo).</t>
    </r>
  </si>
  <si>
    <r>
      <t xml:space="preserve">Gelieve </t>
    </r>
    <r>
      <rPr>
        <b/>
        <i/>
        <sz val="10"/>
        <rFont val="Arial"/>
        <family val="2"/>
      </rPr>
      <t>positieve</t>
    </r>
    <r>
      <rPr>
        <i/>
        <sz val="10"/>
        <rFont val="Arial"/>
        <family val="2"/>
      </rPr>
      <t xml:space="preserve"> waarden in te geven (voor activa (indien debetsaldo), passiva (indien creditsaldo), kosten (indien debetsaldo) en opbrengsten (indien creditsaldo)), tenzij anders aangegeven in kolom B.</t>
    </r>
  </si>
  <si>
    <t>Werkelijke waarden</t>
  </si>
  <si>
    <t>Deze tabel geeft een overzicht van het regulatoir actief (-passief), geboekt onder vorige tariefmethodologie(ën), voor de periode 2008-2013 met daarbij een onderverdeling per</t>
  </si>
  <si>
    <t xml:space="preserve">Hierbij dient de distributietnetbeheerder voor elk boekjaar van deze periode het respectievelijke geboekte saldo op het regulatoir actief (-passief) op te geven, alsook het gedeelte </t>
  </si>
  <si>
    <t xml:space="preserve">van het regulatoir actief (-passief) dat in de afgelopen boekjaren reeds werd afgebouwd. Op basis hiervan zal de VREG vervolgens een beslissing nemen inzake de afbouw van het resterende regulatoir actief (-passief) voor boekjaren 2008-2009. </t>
  </si>
  <si>
    <t>De VREG zal slechts een beslissing nemen inzake de toewijzing van het regulatoir actief (- passief) voor boekjaren 2008-2009 aangezien de omvang en toewijzing van de saldi voor de overige</t>
  </si>
  <si>
    <t>Het totale regulatoir actief (-passief) (voor 2008 samengesteld uit bonus/malus en voor 2009-2014 samengesteld uit saldi door toepassing indexeringsformule op het initiële budget beheersbare kosten, saldi m.b.t. niet-beheersbare kosten</t>
  </si>
  <si>
    <t>door afwijking tussen budget en werkelijkheid, saldi m.b.t. financiële lasten door afwijking tussen budget en werkelijkheid, saldi m.b.t. afschrijvingen door afwijking tussen budget en werkelijkheid, saldi m.b.t. billijke winstvergoeding door afwijking</t>
  </si>
  <si>
    <t>tussen budget en werkelijkheid, saldi m.b.t. openbare dienstverplichtingen door afwijkingen tussen budget en werkelijkheid, saldi m.b.t. toeslagen en heffingen door afwijking tussen budget en werkelijkheid en saldi m.b.t. volumeverschillen door</t>
  </si>
  <si>
    <t>afwijking tussen budget en werkelijkheid), geboekt onder vorige tariefmethodologieën voor de respectievelijke boekjaren  2008-2014 alsook hun afbouw (kolom G t.e.m.M), dienen</t>
  </si>
  <si>
    <t>overeen te stemmen met de saldi m.b.t. niet-beheersbare kosten die worden opgegeven in tabel 7A van het rapporteringsmodel inzake de niet-exogene kosten.</t>
  </si>
  <si>
    <t>In de laatste tabel van dit werkblad wordt een voorstel tot afbouw van het regulatoir actief (-passief) m.b.t. boekjaren 2008 en 2009 voorzien dat door de VREG dient te worden opgegeven. Hiernaast</t>
  </si>
  <si>
    <t xml:space="preserve">verzoeken we de distributienetbeheerders om in een afzonderlijke nota een voorstel op te nemen tot afbouw van het regulatoir actief (-passief) m.b.t. boekjaren 2008 en 2009. Hierbij kan door de </t>
  </si>
  <si>
    <t>distributienetbeheerder de afbouw gespreid worden over verschillende jaren door inachtneming van de impact van de afbouw van het regulatoir actief (-passief) op de hoogte van de periodieke distributienettarieven.</t>
  </si>
  <si>
    <t>Nog af te bouwen regulatoir actief (-passief), geboekt onder vorige tariefmethodologie, m.b.t. boekjaar 2008</t>
  </si>
  <si>
    <t>Nog af te bouwen regulatoir actief (-passief), geboekt onder vorige tariefmethodologie, m.b.t. boekjaar 2009</t>
  </si>
  <si>
    <r>
      <t xml:space="preserve">Nog af te bouwen regulatoir actief (-passief), geboekt onder vorige tariefmethodologie, m.b.t. boekjaar 2010 </t>
    </r>
    <r>
      <rPr>
        <b/>
        <vertAlign val="superscript"/>
        <sz val="10"/>
        <rFont val="Arial"/>
        <family val="2"/>
      </rPr>
      <t>3</t>
    </r>
  </si>
  <si>
    <r>
      <t xml:space="preserve">Nog af te bouwen regulatoir actief (-passief), geboekt onder vorige tariefmethodologie, m.b.t. boekjaar 2011 </t>
    </r>
    <r>
      <rPr>
        <b/>
        <vertAlign val="superscript"/>
        <sz val="10"/>
        <rFont val="Arial"/>
        <family val="2"/>
      </rPr>
      <t>3</t>
    </r>
  </si>
  <si>
    <r>
      <t xml:space="preserve">Nog af te bouwen regulatoir actief (-passief), geboekt onder vorige tariefmethodologie, m.b.t. boekjaar 2012 </t>
    </r>
    <r>
      <rPr>
        <b/>
        <vertAlign val="superscript"/>
        <sz val="10"/>
        <rFont val="Arial"/>
        <family val="2"/>
      </rPr>
      <t>3</t>
    </r>
  </si>
  <si>
    <r>
      <t xml:space="preserve">Nog af te bouwen regulatoir actief (-passief), geboekt onder vorige tariefmethodologie, m.b.t. boekjaar 2013 </t>
    </r>
    <r>
      <rPr>
        <b/>
        <vertAlign val="superscript"/>
        <sz val="10"/>
        <rFont val="Arial"/>
        <family val="2"/>
      </rPr>
      <t>3</t>
    </r>
  </si>
  <si>
    <r>
      <t xml:space="preserve">Nog af te bouwen regulatoir actief (-passief), geboekt onder vorige tariefmethodologie, m.b.t. boekjaar 2014 </t>
    </r>
    <r>
      <rPr>
        <b/>
        <vertAlign val="superscript"/>
        <sz val="10"/>
        <rFont val="Arial"/>
        <family val="2"/>
      </rPr>
      <t>3</t>
    </r>
  </si>
  <si>
    <t xml:space="preserve">Afbouw van het resterende regulatoir actief (-passief), geboekt onder vorige tariefmethodologie, m.b.t. boekjaren 2008-2009 </t>
  </si>
  <si>
    <t>6.</t>
  </si>
  <si>
    <t>&gt;26-36 kV, 26-kV, Trans LS, LS &amp; PROSUMENTEN MET TERUGDRAAIENDE TELLER zonder piekmeting</t>
  </si>
  <si>
    <t>Aanvullend capaciteitstarief voor prosumenten met terugdraaiende teller</t>
  </si>
  <si>
    <t>LS met piekmeting</t>
  </si>
  <si>
    <t>Teneinde de werkelijke ontvangsten uit niet-exogene kosten voor boekjaar 2015 m.b.t. energieverbruikgerelateerde tariefdragers (kWh, kWmax, kW, kVarh en kVA) correct te bepalen, worden</t>
  </si>
  <si>
    <r>
      <t>TABEL 5A: Opvolging regulatoir saldo inzake volumeverschillen m.b.t. inkomsten uit periodieke distributienettarieven voor niet-exogene kosten op basis van energieverbruikgerelateerde tariefdragers (kWh, kW</t>
    </r>
    <r>
      <rPr>
        <b/>
        <vertAlign val="subscript"/>
        <sz val="12"/>
        <rFont val="Arial"/>
        <family val="2"/>
      </rPr>
      <t>max</t>
    </r>
    <r>
      <rPr>
        <b/>
        <sz val="12"/>
        <rFont val="Arial"/>
        <family val="2"/>
      </rPr>
      <t>, kW, kVarh en kVA)</t>
    </r>
  </si>
  <si>
    <t>Rechtspersonenbelasting</t>
  </si>
  <si>
    <t>Toeslagen ter dekking van de werkingskosten van de CREG</t>
  </si>
  <si>
    <t>waarvan heffing op de exploitatie van een distributienet (Energiedecreet titel XIV)</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</si>
</sst>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813]dddd\ d\ mmmm\ yyyy"/>
    <numFmt numFmtId="165" formatCode="#,##0.00\ &quot;€&quot;"/>
    <numFmt numFmtId="166" formatCode="#,##0.0"/>
    <numFmt numFmtId="167" formatCode="&quot;Ja&quot;;&quot;Ja&quot;;&quot;Nee&quot;"/>
    <numFmt numFmtId="168" formatCode="&quot;Waar&quot;;&quot;Waar&quot;;&quot;Onwaar&quot;"/>
    <numFmt numFmtId="169" formatCode="&quot;Aan&quot;;&quot;Aan&quot;;&quot;Uit&quot;"/>
    <numFmt numFmtId="170" formatCode="[$€-2]\ #.##000_);[Red]\([$€-2]\ #.##000\)"/>
    <numFmt numFmtId="171" formatCode="0.0000000"/>
    <numFmt numFmtId="172" formatCode="0.000000"/>
    <numFmt numFmtId="173" formatCode="#,##0.0000000"/>
    <numFmt numFmtId="174" formatCode="#,##0.000"/>
    <numFmt numFmtId="175" formatCode="#,##0.0000"/>
    <numFmt numFmtId="176" formatCode="#,##0.00000"/>
    <numFmt numFmtId="177" formatCode="#,##0.000000"/>
    <numFmt numFmtId="178" formatCode="0.0"/>
    <numFmt numFmtId="179" formatCode="0.000"/>
    <numFmt numFmtId="180" formatCode="0.0000"/>
    <numFmt numFmtId="181" formatCode="0.00000"/>
    <numFmt numFmtId="182" formatCode="0.0%"/>
    <numFmt numFmtId="183" formatCode="#,##0.00;\(#,##0.00\);&quot;-- &quot;"/>
  </numFmts>
  <fonts count="98">
    <font>
      <sz val="10"/>
      <name val="Arial"/>
      <family val="2"/>
    </font>
    <font>
      <sz val="11"/>
      <color indexed="8"/>
      <name val="Calibri"/>
      <family val="2"/>
    </font>
    <font>
      <b/>
      <sz val="12"/>
      <name val="Arial"/>
      <family val="2"/>
    </font>
    <font>
      <b/>
      <u val="single"/>
      <sz val="10"/>
      <name val="Arial"/>
      <family val="2"/>
    </font>
    <font>
      <i/>
      <sz val="10"/>
      <name val="Arial"/>
      <family val="2"/>
    </font>
    <font>
      <b/>
      <sz val="10"/>
      <name val="Arial"/>
      <family val="2"/>
    </font>
    <font>
      <sz val="10"/>
      <color indexed="8"/>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20"/>
      <color indexed="9"/>
      <name val="Arial"/>
      <family val="2"/>
    </font>
    <font>
      <b/>
      <u val="single"/>
      <sz val="14"/>
      <name val="Arial"/>
      <family val="2"/>
    </font>
    <font>
      <sz val="11"/>
      <name val="Arial"/>
      <family val="2"/>
    </font>
    <font>
      <b/>
      <sz val="11"/>
      <name val="Arial"/>
      <family val="2"/>
    </font>
    <font>
      <u val="single"/>
      <sz val="11"/>
      <name val="Arial"/>
      <family val="2"/>
    </font>
    <font>
      <u val="single"/>
      <sz val="10"/>
      <color indexed="12"/>
      <name val="Arial"/>
      <family val="2"/>
    </font>
    <font>
      <b/>
      <i/>
      <sz val="10"/>
      <name val="Arial"/>
      <family val="2"/>
    </font>
    <font>
      <b/>
      <sz val="14"/>
      <name val="Arial"/>
      <family val="2"/>
    </font>
    <font>
      <b/>
      <sz val="8"/>
      <name val="Arial"/>
      <family val="2"/>
    </font>
    <font>
      <b/>
      <u val="single"/>
      <sz val="12"/>
      <name val="Arial"/>
      <family val="2"/>
    </font>
    <font>
      <b/>
      <sz val="13"/>
      <name val="Arial"/>
      <family val="2"/>
    </font>
    <font>
      <b/>
      <sz val="10"/>
      <color indexed="10"/>
      <name val="Arial"/>
      <family val="2"/>
    </font>
    <font>
      <i/>
      <sz val="9"/>
      <name val="Arial"/>
      <family val="2"/>
    </font>
    <font>
      <b/>
      <u val="single"/>
      <sz val="11"/>
      <name val="Arial"/>
      <family val="2"/>
    </font>
    <font>
      <b/>
      <i/>
      <sz val="12"/>
      <name val="Arial"/>
      <family val="2"/>
    </font>
    <font>
      <sz val="12"/>
      <name val="Arial"/>
      <family val="2"/>
    </font>
    <font>
      <sz val="14"/>
      <name val="Arial"/>
      <family val="2"/>
    </font>
    <font>
      <sz val="8"/>
      <name val="Arial"/>
      <family val="2"/>
    </font>
    <font>
      <sz val="10"/>
      <color indexed="8"/>
      <name val="MS Sans Serif"/>
      <family val="2"/>
    </font>
    <font>
      <sz val="13"/>
      <name val="Arial"/>
      <family val="2"/>
    </font>
    <font>
      <sz val="9"/>
      <name val="Arial"/>
      <family val="2"/>
    </font>
    <font>
      <sz val="10"/>
      <name val="Tahoma"/>
      <family val="2"/>
    </font>
    <font>
      <sz val="10"/>
      <color indexed="8"/>
      <name val="Tahoma"/>
      <family val="2"/>
    </font>
    <font>
      <vertAlign val="superscript"/>
      <sz val="10"/>
      <name val="Arial"/>
      <family val="2"/>
    </font>
    <font>
      <i/>
      <sz val="8"/>
      <name val="Arial"/>
      <family val="2"/>
    </font>
    <font>
      <b/>
      <vertAlign val="superscript"/>
      <sz val="10"/>
      <name val="Arial"/>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vertAlign val="subscript"/>
      <sz val="12"/>
      <name val="Arial"/>
      <family val="2"/>
    </font>
    <font>
      <b/>
      <u val="single"/>
      <sz val="8"/>
      <name val="Arial"/>
      <family val="2"/>
    </font>
    <font>
      <b/>
      <i/>
      <u val="single"/>
      <sz val="10"/>
      <name val="Arial"/>
      <family val="2"/>
    </font>
    <font>
      <b/>
      <vertAlign val="subscript"/>
      <sz val="10"/>
      <name val="Arial"/>
      <family val="2"/>
    </font>
    <font>
      <u val="single"/>
      <sz val="10"/>
      <name val="Arial"/>
      <family val="2"/>
    </font>
    <font>
      <sz val="10"/>
      <color indexed="12"/>
      <name val="Arial"/>
      <family val="2"/>
    </font>
    <font>
      <b/>
      <u val="single"/>
      <sz val="9"/>
      <name val="Arial"/>
      <family val="2"/>
    </font>
    <font>
      <b/>
      <sz val="18"/>
      <color indexed="62"/>
      <name val="Cambria"/>
      <family val="2"/>
    </font>
    <font>
      <sz val="9"/>
      <name val="Tahoma"/>
      <family val="0"/>
    </font>
    <font>
      <b/>
      <sz val="9"/>
      <name val="Tahoma"/>
      <family val="0"/>
    </font>
    <font>
      <sz val="11"/>
      <color indexed="9"/>
      <name val="Calibri"/>
      <family val="2"/>
    </font>
    <font>
      <u val="single"/>
      <sz val="10"/>
      <color indexed="20"/>
      <name val="Arial"/>
      <family val="2"/>
    </font>
    <font>
      <b/>
      <sz val="8"/>
      <color indexed="62"/>
      <name val="Arial"/>
      <family val="2"/>
    </font>
    <font>
      <b/>
      <i/>
      <sz val="12"/>
      <color indexed="62"/>
      <name val="Arial"/>
      <family val="2"/>
    </font>
    <font>
      <b/>
      <sz val="12"/>
      <color indexed="62"/>
      <name val="Arial"/>
      <family val="2"/>
    </font>
    <font>
      <sz val="10"/>
      <color indexed="62"/>
      <name val="Arial"/>
      <family val="2"/>
    </font>
    <font>
      <i/>
      <sz val="10"/>
      <color indexed="62"/>
      <name val="Arial"/>
      <family val="2"/>
    </font>
    <font>
      <b/>
      <sz val="10"/>
      <color indexed="62"/>
      <name val="Arial"/>
      <family val="2"/>
    </font>
    <font>
      <sz val="10"/>
      <color indexed="9"/>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color theme="4" tint="-0.24997000396251678"/>
      <name val="Arial"/>
      <family val="2"/>
    </font>
    <font>
      <b/>
      <i/>
      <sz val="12"/>
      <color theme="4" tint="-0.24997000396251678"/>
      <name val="Arial"/>
      <family val="2"/>
    </font>
    <font>
      <b/>
      <sz val="12"/>
      <color theme="4" tint="-0.24997000396251678"/>
      <name val="Arial"/>
      <family val="2"/>
    </font>
    <font>
      <sz val="10"/>
      <color theme="4" tint="-0.24997000396251678"/>
      <name val="Arial"/>
      <family val="2"/>
    </font>
    <font>
      <i/>
      <sz val="10"/>
      <color theme="4" tint="-0.24997000396251678"/>
      <name val="Arial"/>
      <family val="2"/>
    </font>
    <font>
      <b/>
      <sz val="10"/>
      <color theme="4" tint="-0.24997000396251678"/>
      <name val="Arial"/>
      <family val="2"/>
    </font>
    <font>
      <sz val="10"/>
      <color theme="0"/>
      <name val="Arial"/>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15"/>
        <bgColor indexed="64"/>
      </patternFill>
    </fill>
    <fill>
      <patternFill patternType="solid">
        <fgColor rgb="FFFFFFB3"/>
        <bgColor indexed="64"/>
      </patternFill>
    </fill>
    <fill>
      <patternFill patternType="solid">
        <fgColor theme="0"/>
        <bgColor indexed="64"/>
      </patternFill>
    </fill>
    <fill>
      <patternFill patternType="solid">
        <fgColor theme="3" tint="0.7999799847602844"/>
        <bgColor indexed="64"/>
      </patternFill>
    </fill>
    <fill>
      <patternFill patternType="lightUp"/>
    </fill>
    <fill>
      <patternFill patternType="solid">
        <fgColor theme="1"/>
        <bgColor indexed="64"/>
      </patternFill>
    </fill>
    <fill>
      <patternFill patternType="lightUp">
        <bgColor theme="0"/>
      </patternFill>
    </fill>
    <fill>
      <patternFill patternType="lightUp">
        <bgColor rgb="FFFFFFB3"/>
      </patternFill>
    </fill>
    <fill>
      <patternFill patternType="solid">
        <fgColor indexed="65"/>
        <bgColor indexed="64"/>
      </patternFill>
    </fill>
    <fill>
      <patternFill patternType="lightUp">
        <bgColor theme="3" tint="0.7999799847602844"/>
      </patternFill>
    </fill>
    <fill>
      <patternFill patternType="lightUp">
        <bgColor theme="3" tint="0.7999500036239624"/>
      </patternFill>
    </fill>
  </fills>
  <borders count="10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style="thin"/>
      <top/>
      <bottom/>
    </border>
    <border>
      <left>
        <color indexed="63"/>
      </left>
      <right style="medium"/>
      <top style="medium"/>
      <bottom style="medium"/>
    </border>
    <border>
      <left style="thin"/>
      <right style="thin"/>
      <top/>
      <bottom style="thin"/>
    </border>
    <border>
      <left style="medium"/>
      <right/>
      <top/>
      <bottom/>
    </border>
    <border>
      <left/>
      <right/>
      <top/>
      <bottom style="medium"/>
    </border>
    <border>
      <left style="medium"/>
      <right style="medium"/>
      <top style="medium"/>
      <bottom style="medium"/>
    </border>
    <border>
      <left style="double"/>
      <right/>
      <top/>
      <bottom/>
    </border>
    <border>
      <left style="double"/>
      <right style="double"/>
      <top/>
      <bottom/>
    </border>
    <border>
      <left style="double"/>
      <right style="double"/>
      <top style="thin"/>
      <bottom style="thin"/>
    </border>
    <border>
      <left style="double"/>
      <right style="double"/>
      <top/>
      <bottom style="thin"/>
    </border>
    <border>
      <left/>
      <right style="double"/>
      <top/>
      <bottom/>
    </border>
    <border>
      <left style="double"/>
      <right style="double"/>
      <top style="thin"/>
      <bottom/>
    </border>
    <border>
      <left style="double"/>
      <right/>
      <top/>
      <bottom style="double"/>
    </border>
    <border>
      <left/>
      <right/>
      <top/>
      <bottom style="double"/>
    </border>
    <border>
      <left/>
      <right style="double"/>
      <top/>
      <bottom style="double"/>
    </border>
    <border>
      <left style="double"/>
      <right style="double"/>
      <top/>
      <bottom style="double"/>
    </border>
    <border>
      <left style="medium"/>
      <right style="medium"/>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top>
        <color indexed="63"/>
      </top>
      <bottom style="thin"/>
    </border>
    <border>
      <left>
        <color indexed="63"/>
      </left>
      <right>
        <color indexed="63"/>
      </right>
      <top style="thin"/>
      <bottom>
        <color indexed="63"/>
      </bottom>
    </border>
    <border>
      <left style="thin"/>
      <right style="thin"/>
      <top style="thin"/>
      <bottom/>
    </border>
    <border>
      <left style="medium"/>
      <right>
        <color indexed="63"/>
      </right>
      <top style="medium"/>
      <bottom style="medium"/>
    </border>
    <border>
      <left>
        <color indexed="63"/>
      </left>
      <right style="thin"/>
      <top style="thin"/>
      <bottom>
        <color indexed="63"/>
      </bottom>
    </border>
    <border>
      <left/>
      <right style="thin"/>
      <top/>
      <bottom/>
    </border>
    <border>
      <left style="thin"/>
      <right/>
      <top style="thin"/>
      <bottom style="thin"/>
    </border>
    <border>
      <left style="medium"/>
      <right/>
      <top style="medium"/>
      <bottom/>
    </border>
    <border>
      <left/>
      <right/>
      <top style="medium"/>
      <bottom/>
    </border>
    <border>
      <left/>
      <right style="medium"/>
      <top style="medium"/>
      <bottom/>
    </border>
    <border>
      <left style="thin"/>
      <right style="thin"/>
      <top style="medium"/>
      <bottom style="medium"/>
    </border>
    <border>
      <left/>
      <right style="medium"/>
      <top/>
      <bottom/>
    </border>
    <border>
      <left style="medium"/>
      <right/>
      <top style="hair"/>
      <bottom style="hair"/>
    </border>
    <border>
      <left/>
      <right/>
      <top style="hair"/>
      <bottom style="hair"/>
    </border>
    <border>
      <left/>
      <right style="medium"/>
      <top style="hair"/>
      <bottom style="hair"/>
    </border>
    <border>
      <left style="thin"/>
      <right style="thin"/>
      <top style="medium"/>
      <bottom style="hair"/>
    </border>
    <border>
      <left>
        <color indexed="63"/>
      </left>
      <right style="medium"/>
      <top style="medium"/>
      <bottom style="hair"/>
    </border>
    <border>
      <left style="thin"/>
      <right style="thin"/>
      <top style="hair"/>
      <bottom style="hair"/>
    </border>
    <border>
      <left/>
      <right style="medium"/>
      <top style="hair"/>
      <bottom>
        <color indexed="63"/>
      </bottom>
    </border>
    <border>
      <left style="medium"/>
      <right/>
      <top style="hair"/>
      <bottom>
        <color indexed="63"/>
      </bottom>
    </border>
    <border>
      <left/>
      <right/>
      <top style="hair"/>
      <bottom>
        <color indexed="63"/>
      </bottom>
    </border>
    <border>
      <left style="thin"/>
      <right style="thin"/>
      <top style="hair"/>
      <bottom>
        <color indexed="63"/>
      </bottom>
    </border>
    <border>
      <left>
        <color indexed="63"/>
      </left>
      <right>
        <color indexed="63"/>
      </right>
      <top style="medium"/>
      <bottom style="medium"/>
    </border>
    <border>
      <left style="medium"/>
      <right/>
      <top/>
      <bottom style="medium"/>
    </border>
    <border>
      <left/>
      <right style="medium"/>
      <top/>
      <bottom style="medium"/>
    </border>
    <border>
      <left style="medium"/>
      <right>
        <color indexed="63"/>
      </right>
      <top>
        <color indexed="63"/>
      </top>
      <bottom style="hair"/>
    </border>
    <border>
      <left>
        <color indexed="63"/>
      </left>
      <right>
        <color indexed="63"/>
      </right>
      <top>
        <color indexed="63"/>
      </top>
      <bottom style="hair"/>
    </border>
    <border>
      <left>
        <color indexed="63"/>
      </left>
      <right>
        <color indexed="63"/>
      </right>
      <top style="medium"/>
      <bottom style="hair"/>
    </border>
    <border>
      <left>
        <color indexed="63"/>
      </left>
      <right style="medium"/>
      <top>
        <color indexed="63"/>
      </top>
      <bottom style="hair"/>
    </border>
    <border>
      <left style="medium"/>
      <right>
        <color indexed="63"/>
      </right>
      <top style="medium"/>
      <bottom style="hair"/>
    </border>
    <border>
      <left style="medium"/>
      <right style="medium"/>
      <top style="medium"/>
      <bottom style="hair"/>
    </border>
    <border>
      <left style="medium"/>
      <right style="medium"/>
      <top style="hair"/>
      <bottom style="hair"/>
    </border>
    <border>
      <left style="medium"/>
      <right/>
      <top style="hair"/>
      <bottom style="medium"/>
    </border>
    <border>
      <left/>
      <right/>
      <top style="hair"/>
      <bottom style="medium"/>
    </border>
    <border>
      <left/>
      <right style="medium"/>
      <top style="hair"/>
      <bottom style="medium"/>
    </border>
    <border>
      <left style="medium"/>
      <right style="medium"/>
      <top style="hair"/>
      <bottom style="medium"/>
    </border>
    <border>
      <left style="medium"/>
      <right style="thin"/>
      <top style="medium"/>
      <bottom style="medium"/>
    </border>
    <border>
      <left style="medium"/>
      <right style="thin"/>
      <top>
        <color indexed="63"/>
      </top>
      <bottom style="hair"/>
    </border>
    <border>
      <left>
        <color indexed="63"/>
      </left>
      <right style="thin"/>
      <top style="hair"/>
      <bottom style="hair"/>
    </border>
    <border>
      <left>
        <color indexed="63"/>
      </left>
      <right style="thin"/>
      <top>
        <color indexed="63"/>
      </top>
      <bottom style="hair"/>
    </border>
    <border>
      <left style="medium"/>
      <right style="thin"/>
      <top style="hair"/>
      <bottom style="hair"/>
    </border>
    <border>
      <left style="thin"/>
      <right style="medium"/>
      <top style="medium"/>
      <bottom style="medium"/>
    </border>
    <border>
      <left style="medium"/>
      <right/>
      <top style="thin"/>
      <bottom/>
    </border>
    <border>
      <left style="thin"/>
      <right style="thin"/>
      <top style="medium"/>
      <bottom/>
    </border>
    <border>
      <left style="medium"/>
      <right/>
      <top/>
      <bottom style="thin"/>
    </border>
    <border>
      <left style="medium"/>
      <right style="thin"/>
      <top style="thin"/>
      <bottom/>
    </border>
    <border>
      <left/>
      <right style="medium"/>
      <top style="thin"/>
      <bottom/>
    </border>
    <border>
      <left style="medium"/>
      <right style="thin"/>
      <top/>
      <bottom style="thin"/>
    </border>
    <border>
      <left/>
      <right style="medium"/>
      <top/>
      <bottom style="thin"/>
    </border>
    <border>
      <left style="thin"/>
      <right style="thin"/>
      <top/>
      <bottom style="medium"/>
    </border>
    <border>
      <left style="medium"/>
      <right style="medium"/>
      <top style="hair"/>
      <bottom>
        <color indexed="63"/>
      </bottom>
    </border>
    <border>
      <left style="medium"/>
      <right style="medium"/>
      <top>
        <color indexed="63"/>
      </top>
      <bottom style="hair"/>
    </border>
    <border>
      <left style="medium"/>
      <right style="medium"/>
      <top/>
      <bottom/>
    </border>
    <border>
      <left/>
      <right style="double"/>
      <top/>
      <bottom style="thin"/>
    </border>
    <border>
      <left style="double"/>
      <right/>
      <top style="double"/>
      <bottom/>
    </border>
    <border>
      <left/>
      <right/>
      <top style="double"/>
      <bottom/>
    </border>
    <border>
      <left>
        <color indexed="63"/>
      </left>
      <right style="double"/>
      <top style="double"/>
      <bottom>
        <color indexed="63"/>
      </bottom>
    </border>
    <border>
      <left style="double"/>
      <right/>
      <top/>
      <bottom style="thin"/>
    </border>
    <border>
      <left style="double"/>
      <right style="double"/>
      <top style="double"/>
      <bottom/>
    </border>
    <border>
      <left style="double"/>
      <right>
        <color indexed="63"/>
      </right>
      <top style="thin"/>
      <bottom style="thin"/>
    </border>
    <border>
      <left>
        <color indexed="63"/>
      </left>
      <right style="double"/>
      <top style="thin"/>
      <bottom style="thin"/>
    </border>
    <border>
      <left style="thin"/>
      <right>
        <color indexed="63"/>
      </right>
      <top/>
      <bottom/>
    </border>
    <border>
      <left style="medium"/>
      <right style="medium"/>
      <top style="medium"/>
      <bottom/>
    </border>
    <border>
      <left style="medium"/>
      <right style="thin"/>
      <top style="medium"/>
      <bottom>
        <color indexed="63"/>
      </bottom>
    </border>
    <border>
      <left style="medium"/>
      <right style="thin"/>
      <top>
        <color indexed="63"/>
      </top>
      <bottom style="medium"/>
    </border>
  </borders>
  <cellStyleXfs count="254">
    <xf numFmtId="0" fontId="0" fillId="0" borderId="0">
      <alignment/>
      <protection/>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48" fillId="26" borderId="0" applyNumberFormat="0" applyBorder="0" applyAlignment="0" applyProtection="0"/>
    <xf numFmtId="0" fontId="75" fillId="27" borderId="1" applyNumberFormat="0" applyAlignment="0" applyProtection="0"/>
    <xf numFmtId="0" fontId="39" fillId="28" borderId="2" applyNumberFormat="0" applyAlignment="0" applyProtection="0"/>
    <xf numFmtId="0" fontId="40" fillId="29" borderId="3" applyNumberFormat="0" applyAlignment="0" applyProtection="0"/>
    <xf numFmtId="43" fontId="0" fillId="0" borderId="0" applyFont="0" applyFill="0" applyBorder="0" applyAlignment="0" applyProtection="0"/>
    <xf numFmtId="0" fontId="76" fillId="30" borderId="4" applyNumberFormat="0" applyAlignment="0" applyProtection="0"/>
    <xf numFmtId="44" fontId="0" fillId="0" borderId="0" applyFont="0" applyFill="0" applyBorder="0" applyAlignment="0" applyProtection="0"/>
    <xf numFmtId="0" fontId="52" fillId="0" borderId="0" applyNumberFormat="0" applyFill="0" applyBorder="0" applyAlignment="0" applyProtection="0"/>
    <xf numFmtId="0" fontId="77" fillId="0" borderId="5" applyNumberFormat="0" applyFill="0" applyAlignment="0" applyProtection="0"/>
    <xf numFmtId="0" fontId="78" fillId="0" borderId="0" applyNumberFormat="0" applyFill="0" applyBorder="0" applyAlignment="0" applyProtection="0"/>
    <xf numFmtId="0" fontId="79" fillId="31" borderId="0" applyNumberFormat="0" applyBorder="0" applyAlignment="0" applyProtection="0"/>
    <xf numFmtId="0" fontId="42" fillId="32" borderId="0" applyNumberFormat="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3" fillId="33" borderId="2" applyNumberFormat="0" applyAlignment="0" applyProtection="0"/>
    <xf numFmtId="0" fontId="80" fillId="34" borderId="1" applyNumberFormat="0" applyAlignment="0" applyProtection="0"/>
    <xf numFmtId="43" fontId="73" fillId="0" borderId="0" applyFont="0" applyFill="0" applyBorder="0" applyAlignment="0" applyProtection="0"/>
    <xf numFmtId="41" fontId="7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81" fillId="0" borderId="9" applyNumberFormat="0" applyFill="0" applyAlignment="0" applyProtection="0"/>
    <xf numFmtId="0" fontId="82" fillId="0" borderId="10" applyNumberFormat="0" applyFill="0" applyAlignment="0" applyProtection="0"/>
    <xf numFmtId="0" fontId="83" fillId="0" borderId="11" applyNumberFormat="0" applyFill="0" applyAlignment="0" applyProtection="0"/>
    <xf numFmtId="0" fontId="83" fillId="0" borderId="0" applyNumberFormat="0" applyFill="0" applyBorder="0" applyAlignment="0" applyProtection="0"/>
    <xf numFmtId="0" fontId="41" fillId="0" borderId="12" applyNumberFormat="0" applyFill="0" applyAlignment="0" applyProtection="0"/>
    <xf numFmtId="43" fontId="0" fillId="0" borderId="0" applyFont="0" applyFill="0" applyBorder="0" applyAlignment="0" applyProtection="0"/>
    <xf numFmtId="43" fontId="73" fillId="0" borderId="0" applyFont="0" applyFill="0" applyBorder="0" applyAlignment="0" applyProtection="0"/>
    <xf numFmtId="43" fontId="0" fillId="0" borderId="0" applyFont="0" applyFill="0" applyBorder="0" applyAlignment="0" applyProtection="0"/>
    <xf numFmtId="0" fontId="84" fillId="35" borderId="0" applyNumberFormat="0" applyBorder="0" applyAlignment="0" applyProtection="0"/>
    <xf numFmtId="0" fontId="47" fillId="36" borderId="0" applyNumberFormat="0" applyBorder="0" applyAlignment="0" applyProtection="0"/>
    <xf numFmtId="0" fontId="0"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0" fillId="0" borderId="0">
      <alignment/>
      <protection/>
    </xf>
    <xf numFmtId="0" fontId="0"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0"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0"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0" fillId="0" borderId="0">
      <alignment/>
      <protection/>
    </xf>
    <xf numFmtId="0" fontId="0" fillId="0" borderId="0">
      <alignment/>
      <protection/>
    </xf>
    <xf numFmtId="0" fontId="0" fillId="37" borderId="13" applyNumberFormat="0" applyFont="0" applyAlignment="0" applyProtection="0"/>
    <xf numFmtId="0" fontId="73" fillId="38" borderId="14" applyNumberFormat="0" applyFont="0" applyAlignment="0" applyProtection="0"/>
    <xf numFmtId="0" fontId="85" fillId="39" borderId="0" applyNumberFormat="0" applyBorder="0" applyAlignment="0" applyProtection="0"/>
    <xf numFmtId="0" fontId="51" fillId="28"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3" fillId="0" borderId="0" applyFont="0" applyFill="0" applyBorder="0" applyAlignment="0" applyProtection="0"/>
    <xf numFmtId="4" fontId="7" fillId="36" borderId="16" applyNumberFormat="0" applyProtection="0">
      <alignment vertical="center"/>
    </xf>
    <xf numFmtId="4" fontId="8" fillId="36" borderId="16" applyNumberFormat="0" applyProtection="0">
      <alignment vertical="center"/>
    </xf>
    <xf numFmtId="4" fontId="7" fillId="36" borderId="16" applyNumberFormat="0" applyProtection="0">
      <alignment horizontal="left" vertical="center" indent="1"/>
    </xf>
    <xf numFmtId="0" fontId="7" fillId="36" borderId="16" applyNumberFormat="0" applyProtection="0">
      <alignment horizontal="left" vertical="top" indent="1"/>
    </xf>
    <xf numFmtId="4" fontId="7" fillId="40" borderId="0" applyNumberFormat="0" applyProtection="0">
      <alignment horizontal="left" vertical="center" indent="1"/>
    </xf>
    <xf numFmtId="4" fontId="7" fillId="40" borderId="0" applyNumberFormat="0" applyProtection="0">
      <alignment horizontal="left" vertical="center" indent="1"/>
    </xf>
    <xf numFmtId="4" fontId="6" fillId="26" borderId="16" applyNumberFormat="0" applyProtection="0">
      <alignment horizontal="right" vertical="center"/>
    </xf>
    <xf numFmtId="4" fontId="6" fillId="41" borderId="16" applyNumberFormat="0" applyProtection="0">
      <alignment horizontal="right" vertical="center"/>
    </xf>
    <xf numFmtId="4" fontId="6" fillId="42" borderId="16" applyNumberFormat="0" applyProtection="0">
      <alignment horizontal="right" vertical="center"/>
    </xf>
    <xf numFmtId="4" fontId="6" fillId="43" borderId="16" applyNumberFormat="0" applyProtection="0">
      <alignment horizontal="right" vertical="center"/>
    </xf>
    <xf numFmtId="4" fontId="6" fillId="44" borderId="16" applyNumberFormat="0" applyProtection="0">
      <alignment horizontal="right" vertical="center"/>
    </xf>
    <xf numFmtId="4" fontId="6" fillId="45" borderId="16" applyNumberFormat="0" applyProtection="0">
      <alignment horizontal="right" vertical="center"/>
    </xf>
    <xf numFmtId="4" fontId="6" fillId="46" borderId="16" applyNumberFormat="0" applyProtection="0">
      <alignment horizontal="right" vertical="center"/>
    </xf>
    <xf numFmtId="4" fontId="6" fillId="47" borderId="16" applyNumberFormat="0" applyProtection="0">
      <alignment horizontal="right" vertical="center"/>
    </xf>
    <xf numFmtId="4" fontId="6" fillId="48" borderId="16" applyNumberFormat="0" applyProtection="0">
      <alignment horizontal="right" vertical="center"/>
    </xf>
    <xf numFmtId="4" fontId="7" fillId="49" borderId="17" applyNumberFormat="0" applyProtection="0">
      <alignment horizontal="left" vertical="center" indent="1"/>
    </xf>
    <xf numFmtId="4" fontId="6" fillId="50" borderId="0" applyNumberFormat="0" applyProtection="0">
      <alignment horizontal="left" vertical="center" indent="1"/>
    </xf>
    <xf numFmtId="4" fontId="9" fillId="51" borderId="0" applyNumberFormat="0" applyProtection="0">
      <alignment horizontal="left" vertical="center" indent="1"/>
    </xf>
    <xf numFmtId="4" fontId="6" fillId="40" borderId="16" applyNumberFormat="0" applyProtection="0">
      <alignment horizontal="right" vertical="center"/>
    </xf>
    <xf numFmtId="4" fontId="6" fillId="50" borderId="0" applyNumberFormat="0" applyProtection="0">
      <alignment horizontal="left" vertical="center" indent="1"/>
    </xf>
    <xf numFmtId="4" fontId="6" fillId="40" borderId="0" applyNumberFormat="0" applyProtection="0">
      <alignment horizontal="left" vertical="center" indent="1"/>
    </xf>
    <xf numFmtId="0" fontId="0" fillId="51" borderId="16" applyNumberFormat="0" applyProtection="0">
      <alignment horizontal="left" vertical="center" indent="1"/>
    </xf>
    <xf numFmtId="0" fontId="0" fillId="51" borderId="16" applyNumberFormat="0" applyProtection="0">
      <alignment horizontal="left" vertical="top" indent="1"/>
    </xf>
    <xf numFmtId="0" fontId="0" fillId="40" borderId="16" applyNumberFormat="0" applyProtection="0">
      <alignment horizontal="left" vertical="center" indent="1"/>
    </xf>
    <xf numFmtId="0" fontId="0" fillId="40" borderId="16" applyNumberFormat="0" applyProtection="0">
      <alignment horizontal="left" vertical="top" indent="1"/>
    </xf>
    <xf numFmtId="0" fontId="0" fillId="52" borderId="16" applyNumberFormat="0" applyProtection="0">
      <alignment horizontal="left" vertical="center" indent="1"/>
    </xf>
    <xf numFmtId="0" fontId="0" fillId="52" borderId="16" applyNumberFormat="0" applyProtection="0">
      <alignment horizontal="left" vertical="top" indent="1"/>
    </xf>
    <xf numFmtId="0" fontId="0" fillId="50" borderId="16" applyNumberFormat="0" applyProtection="0">
      <alignment horizontal="left" vertical="center" indent="1"/>
    </xf>
    <xf numFmtId="0" fontId="0" fillId="50" borderId="16" applyNumberFormat="0" applyProtection="0">
      <alignment horizontal="left" vertical="top" indent="1"/>
    </xf>
    <xf numFmtId="0" fontId="0" fillId="53" borderId="18" applyNumberFormat="0">
      <alignment/>
      <protection locked="0"/>
    </xf>
    <xf numFmtId="4" fontId="6" fillId="37" borderId="16" applyNumberFormat="0" applyProtection="0">
      <alignment vertical="center"/>
    </xf>
    <xf numFmtId="4" fontId="10" fillId="37" borderId="16" applyNumberFormat="0" applyProtection="0">
      <alignment vertical="center"/>
    </xf>
    <xf numFmtId="4" fontId="6" fillId="37" borderId="16" applyNumberFormat="0" applyProtection="0">
      <alignment horizontal="left" vertical="center" indent="1"/>
    </xf>
    <xf numFmtId="0" fontId="6" fillId="37" borderId="16" applyNumberFormat="0" applyProtection="0">
      <alignment horizontal="left" vertical="top" indent="1"/>
    </xf>
    <xf numFmtId="4" fontId="6" fillId="50" borderId="16" applyNumberFormat="0" applyProtection="0">
      <alignment horizontal="right" vertical="center"/>
    </xf>
    <xf numFmtId="4" fontId="10" fillId="50" borderId="16" applyNumberFormat="0" applyProtection="0">
      <alignment horizontal="right" vertical="center"/>
    </xf>
    <xf numFmtId="4" fontId="6" fillId="40" borderId="16" applyNumberFormat="0" applyProtection="0">
      <alignment horizontal="left" vertical="center" indent="1"/>
    </xf>
    <xf numFmtId="4" fontId="6" fillId="40" borderId="16" applyNumberFormat="0" applyProtection="0">
      <alignment horizontal="left" vertical="center" indent="1"/>
    </xf>
    <xf numFmtId="0" fontId="6" fillId="40" borderId="16" applyNumberFormat="0" applyProtection="0">
      <alignment horizontal="left" vertical="top" indent="1"/>
    </xf>
    <xf numFmtId="4" fontId="11" fillId="54" borderId="0" applyNumberFormat="0" applyProtection="0">
      <alignment horizontal="left" vertical="center" indent="1"/>
    </xf>
    <xf numFmtId="4" fontId="12" fillId="50" borderId="16" applyNumberFormat="0" applyProtection="0">
      <alignment horizontal="right" vertical="center"/>
    </xf>
    <xf numFmtId="0" fontId="61" fillId="0" borderId="0" applyNumberFormat="0" applyFill="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73" fillId="0" borderId="0">
      <alignment/>
      <protection/>
    </xf>
    <xf numFmtId="0" fontId="0" fillId="0" borderId="0">
      <alignment vertical="top"/>
      <protection/>
    </xf>
    <xf numFmtId="0" fontId="1"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6" fillId="0" borderId="0">
      <alignment vertical="top"/>
      <protection/>
    </xf>
    <xf numFmtId="0" fontId="6" fillId="0" borderId="0">
      <alignment vertical="top"/>
      <protection/>
    </xf>
    <xf numFmtId="0" fontId="86" fillId="0" borderId="0" applyNumberFormat="0" applyFill="0" applyBorder="0" applyAlignment="0" applyProtection="0"/>
    <xf numFmtId="0" fontId="49" fillId="0" borderId="0" applyNumberFormat="0" applyFill="0" applyBorder="0" applyAlignment="0" applyProtection="0"/>
    <xf numFmtId="0" fontId="87" fillId="0" borderId="19" applyNumberFormat="0" applyFill="0" applyAlignment="0" applyProtection="0"/>
    <xf numFmtId="0" fontId="50" fillId="0" borderId="20" applyNumberFormat="0" applyFill="0" applyAlignment="0" applyProtection="0"/>
    <xf numFmtId="0" fontId="88" fillId="27" borderId="21" applyNumberFormat="0" applyAlignment="0" applyProtection="0"/>
    <xf numFmtId="44" fontId="73" fillId="0" borderId="0" applyFont="0" applyFill="0" applyBorder="0" applyAlignment="0" applyProtection="0"/>
    <xf numFmtId="42" fontId="73" fillId="0" borderId="0" applyFont="0" applyFill="0" applyBorder="0" applyAlignment="0" applyProtection="0"/>
    <xf numFmtId="44" fontId="0"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53" fillId="0" borderId="0" applyNumberFormat="0" applyFill="0" applyBorder="0" applyAlignment="0" applyProtection="0"/>
  </cellStyleXfs>
  <cellXfs count="935">
    <xf numFmtId="0" fontId="0" fillId="0" borderId="0" xfId="0" applyAlignment="1">
      <alignment/>
    </xf>
    <xf numFmtId="165" fontId="0" fillId="55" borderId="18" xfId="250" applyNumberFormat="1" applyFont="1" applyFill="1" applyBorder="1" applyAlignment="1" applyProtection="1">
      <alignment vertical="top"/>
      <protection locked="0"/>
    </xf>
    <xf numFmtId="165" fontId="4" fillId="55" borderId="18" xfId="250" applyNumberFormat="1" applyFont="1" applyFill="1" applyBorder="1" applyAlignment="1" applyProtection="1">
      <alignment horizontal="right" vertical="top"/>
      <protection locked="0"/>
    </xf>
    <xf numFmtId="0" fontId="0" fillId="56" borderId="0" xfId="0" applyFill="1" applyAlignment="1" applyProtection="1">
      <alignment vertical="top"/>
      <protection locked="0"/>
    </xf>
    <xf numFmtId="0" fontId="0" fillId="56" borderId="0" xfId="0" applyFill="1" applyAlignment="1" applyProtection="1">
      <alignment horizontal="center" vertical="top"/>
      <protection locked="0"/>
    </xf>
    <xf numFmtId="0" fontId="0" fillId="56" borderId="0" xfId="0" applyFill="1" applyBorder="1" applyAlignment="1" applyProtection="1">
      <alignment vertical="top"/>
      <protection locked="0"/>
    </xf>
    <xf numFmtId="165" fontId="4" fillId="55" borderId="22" xfId="250" applyNumberFormat="1" applyFont="1" applyFill="1" applyBorder="1" applyAlignment="1" applyProtection="1">
      <alignment horizontal="right" vertical="top"/>
      <protection locked="0"/>
    </xf>
    <xf numFmtId="165" fontId="4" fillId="55" borderId="23" xfId="250" applyNumberFormat="1" applyFont="1" applyFill="1" applyBorder="1" applyAlignment="1" applyProtection="1">
      <alignment horizontal="right" vertical="top"/>
      <protection locked="0"/>
    </xf>
    <xf numFmtId="0" fontId="3" fillId="0" borderId="0" xfId="227" applyFont="1" applyProtection="1">
      <alignment/>
      <protection locked="0"/>
    </xf>
    <xf numFmtId="0" fontId="0" fillId="0" borderId="0" xfId="227" applyFont="1" applyProtection="1">
      <alignment/>
      <protection locked="0"/>
    </xf>
    <xf numFmtId="0" fontId="0" fillId="56" borderId="0" xfId="0" applyFill="1" applyAlignment="1" applyProtection="1">
      <alignment vertical="top" wrapText="1"/>
      <protection locked="0"/>
    </xf>
    <xf numFmtId="0" fontId="3" fillId="56" borderId="0" xfId="0" applyFont="1" applyFill="1" applyAlignment="1" applyProtection="1">
      <alignment vertical="top" wrapText="1"/>
      <protection locked="0"/>
    </xf>
    <xf numFmtId="3" fontId="0" fillId="55" borderId="18" xfId="250" applyNumberFormat="1" applyFont="1" applyFill="1" applyBorder="1" applyAlignment="1" applyProtection="1">
      <alignment vertical="top"/>
      <protection locked="0"/>
    </xf>
    <xf numFmtId="0" fontId="5" fillId="57" borderId="24" xfId="0" applyFont="1" applyFill="1" applyBorder="1" applyAlignment="1" applyProtection="1">
      <alignment/>
      <protection/>
    </xf>
    <xf numFmtId="0" fontId="18" fillId="0" borderId="0" xfId="56" applyAlignment="1" applyProtection="1">
      <alignment/>
      <protection/>
    </xf>
    <xf numFmtId="0" fontId="18" fillId="56" borderId="0" xfId="56" applyFill="1" applyAlignment="1" applyProtection="1">
      <alignment/>
      <protection/>
    </xf>
    <xf numFmtId="0" fontId="18" fillId="0" borderId="0" xfId="56" applyFill="1" applyAlignment="1" applyProtection="1">
      <alignment/>
      <protection/>
    </xf>
    <xf numFmtId="0" fontId="18" fillId="0" borderId="18" xfId="56" applyBorder="1" applyAlignment="1" applyProtection="1">
      <alignment horizontal="center" vertical="center"/>
      <protection/>
    </xf>
    <xf numFmtId="0" fontId="18" fillId="0" borderId="0" xfId="56" applyAlignment="1" applyProtection="1">
      <alignment horizontal="center" vertical="center"/>
      <protection/>
    </xf>
    <xf numFmtId="0" fontId="18" fillId="58" borderId="18" xfId="56" applyFill="1" applyBorder="1" applyAlignment="1" applyProtection="1">
      <alignment horizontal="center" vertical="center"/>
      <protection/>
    </xf>
    <xf numFmtId="0" fontId="18" fillId="58" borderId="25" xfId="56" applyFill="1" applyBorder="1" applyAlignment="1" applyProtection="1">
      <alignment horizontal="center" vertical="center"/>
      <protection/>
    </xf>
    <xf numFmtId="0" fontId="18" fillId="58" borderId="0" xfId="56" applyFill="1" applyAlignment="1" applyProtection="1">
      <alignment horizontal="center" vertical="center"/>
      <protection/>
    </xf>
    <xf numFmtId="0" fontId="0" fillId="0" borderId="0" xfId="224" applyFont="1" applyFill="1" applyProtection="1">
      <alignment/>
      <protection/>
    </xf>
    <xf numFmtId="0" fontId="5" fillId="0" borderId="0" xfId="224" applyFont="1" applyFill="1" applyProtection="1">
      <alignment/>
      <protection/>
    </xf>
    <xf numFmtId="0" fontId="5" fillId="0" borderId="0" xfId="224" applyFont="1" applyFill="1" applyAlignment="1" applyProtection="1">
      <alignment horizontal="center"/>
      <protection/>
    </xf>
    <xf numFmtId="0" fontId="0" fillId="59" borderId="0" xfId="224" applyFont="1" applyFill="1" applyProtection="1">
      <alignment/>
      <protection/>
    </xf>
    <xf numFmtId="0" fontId="13" fillId="59" borderId="26" xfId="224" applyFont="1" applyFill="1" applyBorder="1" applyAlignment="1" applyProtection="1">
      <alignment/>
      <protection/>
    </xf>
    <xf numFmtId="0" fontId="13" fillId="59" borderId="0" xfId="224" applyFont="1" applyFill="1" applyBorder="1" applyAlignment="1" applyProtection="1">
      <alignment/>
      <protection/>
    </xf>
    <xf numFmtId="0" fontId="3" fillId="0" borderId="0" xfId="224" applyFont="1" applyFill="1" applyAlignment="1" applyProtection="1">
      <alignment horizontal="center"/>
      <protection/>
    </xf>
    <xf numFmtId="0" fontId="0" fillId="56" borderId="0" xfId="224" applyFont="1" applyFill="1" applyProtection="1">
      <alignment/>
      <protection/>
    </xf>
    <xf numFmtId="0" fontId="5" fillId="56" borderId="0" xfId="224" applyFont="1" applyFill="1" applyProtection="1">
      <alignment/>
      <protection/>
    </xf>
    <xf numFmtId="44" fontId="0" fillId="56" borderId="27" xfId="250" applyFont="1" applyFill="1" applyBorder="1" applyAlignment="1" applyProtection="1">
      <alignment horizontal="center"/>
      <protection/>
    </xf>
    <xf numFmtId="0" fontId="5" fillId="56" borderId="0" xfId="0" applyFont="1" applyFill="1" applyAlignment="1" applyProtection="1">
      <alignment/>
      <protection/>
    </xf>
    <xf numFmtId="0" fontId="5" fillId="57" borderId="28" xfId="0" applyFont="1" applyFill="1" applyBorder="1" applyAlignment="1" applyProtection="1">
      <alignment/>
      <protection/>
    </xf>
    <xf numFmtId="0" fontId="3" fillId="0" borderId="0" xfId="224" applyFont="1" applyFill="1" applyProtection="1">
      <alignment/>
      <protection/>
    </xf>
    <xf numFmtId="0" fontId="0" fillId="56" borderId="0" xfId="0" applyFill="1" applyAlignment="1" applyProtection="1">
      <alignment/>
      <protection/>
    </xf>
    <xf numFmtId="0" fontId="0" fillId="56" borderId="0" xfId="0" applyFill="1" applyBorder="1" applyAlignment="1" applyProtection="1">
      <alignment/>
      <protection/>
    </xf>
    <xf numFmtId="0" fontId="5" fillId="0" borderId="0" xfId="224" applyFont="1" applyFill="1" applyAlignment="1" applyProtection="1">
      <alignment horizontal="left"/>
      <protection/>
    </xf>
    <xf numFmtId="0" fontId="0" fillId="0" borderId="0" xfId="224" applyFont="1" applyFill="1" applyAlignment="1" applyProtection="1">
      <alignment horizontal="left"/>
      <protection/>
    </xf>
    <xf numFmtId="0" fontId="15" fillId="0" borderId="0" xfId="224" applyFont="1" applyAlignment="1" applyProtection="1">
      <alignment/>
      <protection/>
    </xf>
    <xf numFmtId="0" fontId="0" fillId="0" borderId="0" xfId="224" applyFont="1" applyAlignment="1" applyProtection="1">
      <alignment/>
      <protection/>
    </xf>
    <xf numFmtId="0" fontId="0" fillId="0" borderId="0" xfId="224" applyNumberFormat="1" applyFont="1" applyAlignment="1" applyProtection="1">
      <alignment/>
      <protection/>
    </xf>
    <xf numFmtId="0" fontId="0" fillId="0" borderId="0" xfId="224" applyNumberFormat="1" applyFont="1" applyAlignment="1" applyProtection="1">
      <alignment/>
      <protection/>
    </xf>
    <xf numFmtId="0" fontId="0" fillId="0" borderId="0" xfId="15" applyFont="1" applyProtection="1">
      <alignment/>
      <protection/>
    </xf>
    <xf numFmtId="0" fontId="34" fillId="36" borderId="18" xfId="238" applyFont="1" applyFill="1" applyBorder="1" applyProtection="1">
      <alignment/>
      <protection/>
    </xf>
    <xf numFmtId="0" fontId="34" fillId="0" borderId="0" xfId="224" applyFont="1" applyFill="1" applyProtection="1">
      <alignment/>
      <protection/>
    </xf>
    <xf numFmtId="0" fontId="0" fillId="0" borderId="0" xfId="224" applyFont="1" applyAlignment="1" applyProtection="1">
      <alignment/>
      <protection/>
    </xf>
    <xf numFmtId="0" fontId="34" fillId="53" borderId="0" xfId="238" applyFont="1" applyFill="1" applyBorder="1" applyProtection="1">
      <alignment/>
      <protection/>
    </xf>
    <xf numFmtId="0" fontId="34" fillId="56" borderId="18" xfId="238" applyFont="1" applyFill="1" applyBorder="1" applyAlignment="1" applyProtection="1">
      <alignment horizontal="left" vertical="top" wrapText="1"/>
      <protection/>
    </xf>
    <xf numFmtId="0" fontId="34" fillId="56" borderId="0" xfId="224" applyFont="1" applyFill="1" applyBorder="1" applyProtection="1">
      <alignment/>
      <protection/>
    </xf>
    <xf numFmtId="0" fontId="34" fillId="0" borderId="0" xfId="224" applyFont="1" applyFill="1" applyAlignment="1" applyProtection="1">
      <alignment/>
      <protection/>
    </xf>
    <xf numFmtId="0" fontId="35" fillId="53" borderId="0" xfId="238" applyFont="1" applyFill="1" applyBorder="1" applyProtection="1">
      <alignment/>
      <protection/>
    </xf>
    <xf numFmtId="0" fontId="34" fillId="57" borderId="18" xfId="238" applyFont="1" applyFill="1" applyBorder="1" applyProtection="1">
      <alignment/>
      <protection/>
    </xf>
    <xf numFmtId="0" fontId="34" fillId="0" borderId="0" xfId="15" applyFont="1" applyProtection="1">
      <alignment/>
      <protection/>
    </xf>
    <xf numFmtId="0" fontId="34" fillId="60" borderId="18" xfId="238" applyFont="1" applyFill="1" applyBorder="1" applyAlignment="1" applyProtection="1">
      <alignment horizontal="left" vertical="top" wrapText="1"/>
      <protection/>
    </xf>
    <xf numFmtId="0" fontId="34" fillId="0" borderId="0" xfId="224" applyFont="1" applyFill="1" applyAlignment="1" applyProtection="1">
      <alignment vertical="top"/>
      <protection/>
    </xf>
    <xf numFmtId="0" fontId="0" fillId="0" borderId="0" xfId="224" applyFont="1" applyFill="1" applyAlignment="1" applyProtection="1">
      <alignment vertical="top"/>
      <protection/>
    </xf>
    <xf numFmtId="0" fontId="0" fillId="0" borderId="0" xfId="224" applyFont="1" applyFill="1" applyProtection="1">
      <alignment/>
      <protection/>
    </xf>
    <xf numFmtId="0" fontId="5" fillId="0" borderId="0" xfId="224" applyFont="1" applyAlignment="1" applyProtection="1">
      <alignment/>
      <protection/>
    </xf>
    <xf numFmtId="0" fontId="4" fillId="0" borderId="0" xfId="224" applyFont="1" applyAlignment="1" applyProtection="1">
      <alignment/>
      <protection/>
    </xf>
    <xf numFmtId="0" fontId="15" fillId="0" borderId="0" xfId="0" applyFont="1" applyFill="1" applyAlignment="1" applyProtection="1">
      <alignment/>
      <protection/>
    </xf>
    <xf numFmtId="0" fontId="15" fillId="0" borderId="0" xfId="239" applyFont="1" applyFill="1" applyProtection="1">
      <alignment/>
      <protection/>
    </xf>
    <xf numFmtId="0" fontId="0" fillId="56" borderId="0" xfId="224" applyFont="1" applyFill="1" applyAlignment="1" applyProtection="1">
      <alignment/>
      <protection/>
    </xf>
    <xf numFmtId="0" fontId="17" fillId="0" borderId="0" xfId="224" applyFont="1" applyAlignment="1" applyProtection="1">
      <alignment/>
      <protection/>
    </xf>
    <xf numFmtId="0" fontId="15" fillId="0" borderId="0" xfId="224" applyFont="1" applyProtection="1">
      <alignment/>
      <protection/>
    </xf>
    <xf numFmtId="0" fontId="16" fillId="0" borderId="0" xfId="224" applyFont="1" applyAlignment="1" applyProtection="1">
      <alignment/>
      <protection/>
    </xf>
    <xf numFmtId="0" fontId="20" fillId="56" borderId="0" xfId="239" applyFont="1" applyFill="1" applyProtection="1">
      <alignment/>
      <protection/>
    </xf>
    <xf numFmtId="0" fontId="20" fillId="56" borderId="0" xfId="239" applyFont="1" applyFill="1" applyAlignment="1" applyProtection="1">
      <alignment horizontal="center"/>
      <protection/>
    </xf>
    <xf numFmtId="0" fontId="0" fillId="56" borderId="0" xfId="0" applyFill="1" applyAlignment="1" applyProtection="1">
      <alignment vertical="top"/>
      <protection/>
    </xf>
    <xf numFmtId="0" fontId="3" fillId="56" borderId="0" xfId="0" applyFont="1" applyFill="1" applyAlignment="1" applyProtection="1">
      <alignment vertical="top" wrapText="1"/>
      <protection/>
    </xf>
    <xf numFmtId="0" fontId="0" fillId="56" borderId="0" xfId="0" applyFill="1" applyAlignment="1" applyProtection="1">
      <alignment horizontal="center" vertical="top"/>
      <protection/>
    </xf>
    <xf numFmtId="0" fontId="4" fillId="56" borderId="0" xfId="0" applyFont="1" applyFill="1" applyAlignment="1" applyProtection="1">
      <alignment vertical="top"/>
      <protection/>
    </xf>
    <xf numFmtId="0" fontId="5" fillId="56" borderId="0" xfId="239" applyFont="1" applyFill="1" applyProtection="1">
      <alignment/>
      <protection/>
    </xf>
    <xf numFmtId="0" fontId="5" fillId="56" borderId="0" xfId="239" applyFont="1" applyFill="1" applyAlignment="1" applyProtection="1">
      <alignment horizontal="center"/>
      <protection/>
    </xf>
    <xf numFmtId="0" fontId="0" fillId="56" borderId="0" xfId="239" applyFont="1" applyFill="1" applyProtection="1">
      <alignment/>
      <protection/>
    </xf>
    <xf numFmtId="0" fontId="0" fillId="56" borderId="0" xfId="239" applyFont="1" applyFill="1" applyAlignment="1" applyProtection="1">
      <alignment horizontal="center"/>
      <protection/>
    </xf>
    <xf numFmtId="4" fontId="33" fillId="56" borderId="0" xfId="239" applyNumberFormat="1" applyFont="1" applyFill="1" applyBorder="1" applyProtection="1">
      <alignment/>
      <protection/>
    </xf>
    <xf numFmtId="4" fontId="3" fillId="56" borderId="29" xfId="239" applyNumberFormat="1" applyFont="1" applyFill="1" applyBorder="1" applyAlignment="1" applyProtection="1">
      <alignment horizontal="centerContinuous" vertical="center"/>
      <protection/>
    </xf>
    <xf numFmtId="4" fontId="3" fillId="56" borderId="0" xfId="239" applyNumberFormat="1" applyFont="1" applyFill="1" applyBorder="1" applyAlignment="1" applyProtection="1">
      <alignment horizontal="centerContinuous" vertical="center"/>
      <protection/>
    </xf>
    <xf numFmtId="4" fontId="3" fillId="56" borderId="0" xfId="239" applyNumberFormat="1" applyFont="1" applyFill="1" applyBorder="1" applyAlignment="1" applyProtection="1">
      <alignment horizontal="centerContinuous"/>
      <protection/>
    </xf>
    <xf numFmtId="4" fontId="3" fillId="56" borderId="30" xfId="239" applyNumberFormat="1" applyFont="1" applyFill="1" applyBorder="1" applyAlignment="1" applyProtection="1">
      <alignment horizontal="center"/>
      <protection/>
    </xf>
    <xf numFmtId="4" fontId="5" fillId="56" borderId="31" xfId="239" applyNumberFormat="1" applyFont="1" applyFill="1" applyBorder="1" applyAlignment="1" applyProtection="1">
      <alignment horizontal="center" vertical="center" wrapText="1"/>
      <protection/>
    </xf>
    <xf numFmtId="4" fontId="5" fillId="56" borderId="31" xfId="239" applyNumberFormat="1" applyFont="1" applyFill="1" applyBorder="1" applyAlignment="1" applyProtection="1">
      <alignment horizontal="center" vertical="center"/>
      <protection/>
    </xf>
    <xf numFmtId="4" fontId="5" fillId="56" borderId="30" xfId="239" applyNumberFormat="1" applyFont="1" applyFill="1" applyBorder="1" applyAlignment="1" applyProtection="1">
      <alignment horizontal="center" vertical="center"/>
      <protection/>
    </xf>
    <xf numFmtId="4" fontId="0" fillId="56" borderId="29" xfId="239" applyNumberFormat="1" applyFont="1" applyFill="1" applyBorder="1" applyProtection="1">
      <alignment/>
      <protection/>
    </xf>
    <xf numFmtId="4" fontId="0" fillId="56" borderId="0" xfId="239" applyNumberFormat="1" applyFont="1" applyFill="1" applyBorder="1" applyProtection="1">
      <alignment/>
      <protection/>
    </xf>
    <xf numFmtId="0" fontId="0" fillId="56" borderId="30" xfId="239" applyNumberFormat="1" applyFont="1" applyFill="1" applyBorder="1" applyAlignment="1" applyProtection="1">
      <alignment horizontal="center"/>
      <protection/>
    </xf>
    <xf numFmtId="4" fontId="0" fillId="56" borderId="30" xfId="239" applyNumberFormat="1" applyFont="1" applyFill="1" applyBorder="1" applyProtection="1">
      <alignment/>
      <protection/>
    </xf>
    <xf numFmtId="4" fontId="3" fillId="56" borderId="29" xfId="239" applyNumberFormat="1" applyFont="1" applyFill="1" applyBorder="1" applyAlignment="1" applyProtection="1">
      <alignment horizontal="left" vertical="center"/>
      <protection/>
    </xf>
    <xf numFmtId="4" fontId="3" fillId="56" borderId="0" xfId="239" applyNumberFormat="1" applyFont="1" applyFill="1" applyBorder="1" applyAlignment="1" applyProtection="1">
      <alignment vertical="center"/>
      <protection/>
    </xf>
    <xf numFmtId="0" fontId="3" fillId="56" borderId="30" xfId="239" applyNumberFormat="1" applyFont="1" applyFill="1" applyBorder="1" applyAlignment="1" applyProtection="1">
      <alignment horizontal="center" vertical="center"/>
      <protection/>
    </xf>
    <xf numFmtId="165" fontId="3" fillId="60" borderId="30" xfId="239" applyNumberFormat="1" applyFont="1" applyFill="1" applyBorder="1" applyAlignment="1" applyProtection="1">
      <alignment vertical="center"/>
      <protection/>
    </xf>
    <xf numFmtId="4" fontId="33" fillId="56" borderId="0" xfId="239" applyNumberFormat="1" applyFont="1" applyFill="1" applyBorder="1" applyAlignment="1" applyProtection="1">
      <alignment vertical="center"/>
      <protection/>
    </xf>
    <xf numFmtId="4" fontId="0" fillId="56" borderId="29" xfId="239" applyNumberFormat="1" applyFont="1" applyFill="1" applyBorder="1" applyAlignment="1" applyProtection="1">
      <alignment horizontal="left" vertical="center"/>
      <protection/>
    </xf>
    <xf numFmtId="4" fontId="0" fillId="56" borderId="0" xfId="239" applyNumberFormat="1" applyFont="1" applyFill="1" applyBorder="1" applyAlignment="1" applyProtection="1">
      <alignment vertical="center"/>
      <protection/>
    </xf>
    <xf numFmtId="0" fontId="0" fillId="56" borderId="30" xfId="239" applyNumberFormat="1" applyFont="1" applyFill="1" applyBorder="1" applyAlignment="1" applyProtection="1">
      <alignment horizontal="center" vertical="center"/>
      <protection/>
    </xf>
    <xf numFmtId="165" fontId="0" fillId="60" borderId="30" xfId="239" applyNumberFormat="1" applyFont="1" applyFill="1" applyBorder="1" applyAlignment="1" applyProtection="1">
      <alignment vertical="center"/>
      <protection/>
    </xf>
    <xf numFmtId="165" fontId="0" fillId="60" borderId="30" xfId="239" applyNumberFormat="1" applyFont="1" applyFill="1" applyBorder="1" applyProtection="1">
      <alignment/>
      <protection/>
    </xf>
    <xf numFmtId="4" fontId="0" fillId="56" borderId="29" xfId="239" applyNumberFormat="1" applyFont="1" applyFill="1" applyBorder="1" applyAlignment="1" applyProtection="1">
      <alignment vertical="center"/>
      <protection/>
    </xf>
    <xf numFmtId="165" fontId="0" fillId="61" borderId="30" xfId="250" applyNumberFormat="1" applyFont="1" applyFill="1" applyBorder="1" applyAlignment="1" applyProtection="1">
      <alignment vertical="top"/>
      <protection/>
    </xf>
    <xf numFmtId="4" fontId="0" fillId="56" borderId="0" xfId="239" applyNumberFormat="1" applyFont="1" applyFill="1" applyBorder="1" applyAlignment="1" applyProtection="1">
      <alignment horizontal="left" vertical="center"/>
      <protection/>
    </xf>
    <xf numFmtId="4" fontId="3" fillId="56" borderId="29" xfId="239" applyNumberFormat="1" applyFont="1" applyFill="1" applyBorder="1" applyAlignment="1" applyProtection="1">
      <alignment vertical="center"/>
      <protection/>
    </xf>
    <xf numFmtId="4" fontId="3" fillId="56" borderId="0" xfId="239" applyNumberFormat="1" applyFont="1" applyFill="1" applyBorder="1" applyAlignment="1" applyProtection="1">
      <alignment horizontal="left" vertical="center"/>
      <protection/>
    </xf>
    <xf numFmtId="165" fontId="3" fillId="61" borderId="30" xfId="250" applyNumberFormat="1" applyFont="1" applyFill="1" applyBorder="1" applyAlignment="1" applyProtection="1">
      <alignment vertical="top"/>
      <protection/>
    </xf>
    <xf numFmtId="4" fontId="4" fillId="56" borderId="29" xfId="239" applyNumberFormat="1" applyFont="1" applyFill="1" applyBorder="1" applyAlignment="1" applyProtection="1">
      <alignment vertical="center"/>
      <protection/>
    </xf>
    <xf numFmtId="4" fontId="4" fillId="56" borderId="0" xfId="239" applyNumberFormat="1" applyFont="1" applyFill="1" applyBorder="1" applyAlignment="1" applyProtection="1">
      <alignment horizontal="left" vertical="center"/>
      <protection/>
    </xf>
    <xf numFmtId="4" fontId="4" fillId="56" borderId="0" xfId="239" applyNumberFormat="1" applyFont="1" applyFill="1" applyBorder="1" applyAlignment="1" applyProtection="1">
      <alignment vertical="center"/>
      <protection/>
    </xf>
    <xf numFmtId="0" fontId="4" fillId="56" borderId="30" xfId="239" applyNumberFormat="1" applyFont="1" applyFill="1" applyBorder="1" applyAlignment="1" applyProtection="1">
      <alignment horizontal="center" vertical="center"/>
      <protection/>
    </xf>
    <xf numFmtId="165" fontId="4" fillId="60" borderId="30" xfId="239" applyNumberFormat="1" applyFont="1" applyFill="1" applyBorder="1" applyAlignment="1" applyProtection="1">
      <alignment vertical="center"/>
      <protection/>
    </xf>
    <xf numFmtId="4" fontId="5" fillId="56" borderId="0" xfId="0" applyNumberFormat="1" applyFont="1" applyFill="1" applyBorder="1" applyAlignment="1" applyProtection="1">
      <alignment horizontal="right"/>
      <protection/>
    </xf>
    <xf numFmtId="165" fontId="0" fillId="60" borderId="32" xfId="239" applyNumberFormat="1" applyFont="1" applyFill="1" applyBorder="1" applyAlignment="1" applyProtection="1">
      <alignment vertical="center"/>
      <protection/>
    </xf>
    <xf numFmtId="4" fontId="2" fillId="56" borderId="29" xfId="239" applyNumberFormat="1" applyFont="1" applyFill="1" applyBorder="1" applyAlignment="1" applyProtection="1">
      <alignment horizontal="right" vertical="center"/>
      <protection/>
    </xf>
    <xf numFmtId="4" fontId="2" fillId="56" borderId="0" xfId="0" applyNumberFormat="1" applyFont="1" applyFill="1" applyBorder="1" applyAlignment="1" applyProtection="1">
      <alignment horizontal="right" vertical="center"/>
      <protection/>
    </xf>
    <xf numFmtId="4" fontId="2" fillId="56" borderId="33" xfId="0" applyNumberFormat="1" applyFont="1" applyFill="1" applyBorder="1" applyAlignment="1" applyProtection="1">
      <alignment horizontal="right" vertical="center"/>
      <protection/>
    </xf>
    <xf numFmtId="0" fontId="2" fillId="56" borderId="34" xfId="239" applyNumberFormat="1" applyFont="1" applyFill="1" applyBorder="1" applyAlignment="1" applyProtection="1">
      <alignment horizontal="center" vertical="center"/>
      <protection/>
    </xf>
    <xf numFmtId="165" fontId="2" fillId="60" borderId="34" xfId="239" applyNumberFormat="1" applyFont="1" applyFill="1" applyBorder="1" applyAlignment="1" applyProtection="1">
      <alignment vertical="center"/>
      <protection/>
    </xf>
    <xf numFmtId="4" fontId="16" fillId="56" borderId="29" xfId="0" applyNumberFormat="1" applyFont="1" applyFill="1" applyBorder="1" applyAlignment="1" applyProtection="1">
      <alignment horizontal="right" vertical="center"/>
      <protection/>
    </xf>
    <xf numFmtId="4" fontId="16" fillId="56" borderId="0" xfId="0" applyNumberFormat="1" applyFont="1" applyFill="1" applyBorder="1" applyAlignment="1" applyProtection="1">
      <alignment horizontal="right" vertical="center"/>
      <protection/>
    </xf>
    <xf numFmtId="4" fontId="16" fillId="56" borderId="33" xfId="0" applyNumberFormat="1" applyFont="1" applyFill="1" applyBorder="1" applyAlignment="1" applyProtection="1">
      <alignment horizontal="right" vertical="center"/>
      <protection/>
    </xf>
    <xf numFmtId="0" fontId="16" fillId="56" borderId="30" xfId="0" applyNumberFormat="1" applyFont="1" applyFill="1" applyBorder="1" applyAlignment="1" applyProtection="1">
      <alignment horizontal="center" vertical="center"/>
      <protection/>
    </xf>
    <xf numFmtId="165" fontId="16" fillId="60" borderId="30" xfId="239" applyNumberFormat="1" applyFont="1" applyFill="1" applyBorder="1" applyAlignment="1" applyProtection="1">
      <alignment vertical="center"/>
      <protection/>
    </xf>
    <xf numFmtId="4" fontId="2" fillId="56" borderId="35" xfId="0" applyNumberFormat="1" applyFont="1" applyFill="1" applyBorder="1" applyAlignment="1" applyProtection="1">
      <alignment horizontal="right" vertical="center"/>
      <protection/>
    </xf>
    <xf numFmtId="4" fontId="2" fillId="56" borderId="36" xfId="0" applyNumberFormat="1" applyFont="1" applyFill="1" applyBorder="1" applyAlignment="1" applyProtection="1">
      <alignment horizontal="right" vertical="center"/>
      <protection/>
    </xf>
    <xf numFmtId="4" fontId="2" fillId="56" borderId="37" xfId="0" applyNumberFormat="1" applyFont="1" applyFill="1" applyBorder="1" applyAlignment="1" applyProtection="1">
      <alignment horizontal="right" vertical="center"/>
      <protection/>
    </xf>
    <xf numFmtId="0" fontId="2" fillId="56" borderId="38" xfId="0" applyNumberFormat="1" applyFont="1" applyFill="1" applyBorder="1" applyAlignment="1" applyProtection="1">
      <alignment horizontal="center" vertical="center"/>
      <protection/>
    </xf>
    <xf numFmtId="165" fontId="2" fillId="56" borderId="38" xfId="0" applyNumberFormat="1" applyFont="1" applyFill="1" applyBorder="1" applyAlignment="1" applyProtection="1">
      <alignment vertical="center"/>
      <protection/>
    </xf>
    <xf numFmtId="4" fontId="5" fillId="56" borderId="0" xfId="239" applyNumberFormat="1" applyFont="1" applyFill="1" applyBorder="1" applyAlignment="1" applyProtection="1">
      <alignment/>
      <protection/>
    </xf>
    <xf numFmtId="4" fontId="0" fillId="56" borderId="0" xfId="239" applyNumberFormat="1" applyFont="1" applyFill="1" applyProtection="1">
      <alignment/>
      <protection/>
    </xf>
    <xf numFmtId="0" fontId="0" fillId="56" borderId="0" xfId="239" applyNumberFormat="1" applyFont="1" applyFill="1" applyAlignment="1" applyProtection="1">
      <alignment horizontal="center"/>
      <protection/>
    </xf>
    <xf numFmtId="4" fontId="5" fillId="56" borderId="0" xfId="239" applyNumberFormat="1" applyFont="1" applyFill="1" applyProtection="1">
      <alignment/>
      <protection/>
    </xf>
    <xf numFmtId="4" fontId="0" fillId="56" borderId="0" xfId="239" applyNumberFormat="1" applyFont="1" applyFill="1" applyAlignment="1" applyProtection="1">
      <alignment vertical="center"/>
      <protection/>
    </xf>
    <xf numFmtId="4" fontId="0" fillId="56" borderId="0" xfId="239" applyNumberFormat="1" applyFont="1" applyFill="1" applyAlignment="1" applyProtection="1">
      <alignment horizontal="center" vertical="center"/>
      <protection/>
    </xf>
    <xf numFmtId="165" fontId="0" fillId="56" borderId="0" xfId="239" applyNumberFormat="1" applyFont="1" applyFill="1" applyAlignment="1" applyProtection="1">
      <alignment vertical="center"/>
      <protection/>
    </xf>
    <xf numFmtId="165" fontId="0" fillId="60" borderId="0" xfId="239" applyNumberFormat="1" applyFont="1" applyFill="1" applyAlignment="1" applyProtection="1">
      <alignment vertical="center"/>
      <protection/>
    </xf>
    <xf numFmtId="165" fontId="5" fillId="60" borderId="0" xfId="239" applyNumberFormat="1" applyFont="1" applyFill="1" applyAlignment="1" applyProtection="1">
      <alignment vertical="center"/>
      <protection/>
    </xf>
    <xf numFmtId="4" fontId="19" fillId="56" borderId="0" xfId="239" applyNumberFormat="1" applyFont="1" applyFill="1" applyAlignment="1" applyProtection="1" quotePrefix="1">
      <alignment vertical="center"/>
      <protection/>
    </xf>
    <xf numFmtId="4" fontId="0" fillId="56" borderId="0" xfId="239" applyNumberFormat="1" applyFont="1" applyFill="1" applyAlignment="1" applyProtection="1">
      <alignment horizontal="center"/>
      <protection/>
    </xf>
    <xf numFmtId="0" fontId="2" fillId="56" borderId="0" xfId="0" applyFont="1" applyFill="1" applyBorder="1" applyAlignment="1" applyProtection="1">
      <alignment/>
      <protection/>
    </xf>
    <xf numFmtId="0" fontId="0" fillId="56" borderId="0" xfId="0" applyFont="1" applyFill="1" applyAlignment="1" applyProtection="1">
      <alignment/>
      <protection/>
    </xf>
    <xf numFmtId="0" fontId="0" fillId="56" borderId="28" xfId="0" applyFill="1" applyBorder="1" applyAlignment="1" applyProtection="1">
      <alignment/>
      <protection/>
    </xf>
    <xf numFmtId="0" fontId="0" fillId="56" borderId="39" xfId="0" applyFill="1" applyBorder="1" applyAlignment="1" applyProtection="1">
      <alignment/>
      <protection/>
    </xf>
    <xf numFmtId="0" fontId="0" fillId="0" borderId="0" xfId="0" applyAlignment="1" applyProtection="1">
      <alignment/>
      <protection/>
    </xf>
    <xf numFmtId="0" fontId="3" fillId="56" borderId="0" xfId="0" applyFont="1" applyFill="1" applyAlignment="1" applyProtection="1">
      <alignment/>
      <protection/>
    </xf>
    <xf numFmtId="44" fontId="5" fillId="56" borderId="18" xfId="250" applyFont="1" applyFill="1" applyBorder="1" applyAlignment="1" applyProtection="1">
      <alignment horizontal="center" vertical="top"/>
      <protection/>
    </xf>
    <xf numFmtId="44" fontId="5" fillId="56" borderId="40" xfId="250" applyFont="1" applyFill="1" applyBorder="1" applyAlignment="1" applyProtection="1">
      <alignment horizontal="center" vertical="top"/>
      <protection/>
    </xf>
    <xf numFmtId="0" fontId="5" fillId="56" borderId="18" xfId="0" applyFont="1" applyFill="1" applyBorder="1" applyAlignment="1" applyProtection="1">
      <alignment horizontal="right" vertical="center"/>
      <protection/>
    </xf>
    <xf numFmtId="0" fontId="5" fillId="56" borderId="40" xfId="0" applyFont="1" applyFill="1" applyBorder="1" applyAlignment="1" applyProtection="1">
      <alignment horizontal="center" vertical="top"/>
      <protection/>
    </xf>
    <xf numFmtId="0" fontId="5" fillId="56" borderId="18" xfId="0" applyFont="1" applyFill="1" applyBorder="1" applyAlignment="1" applyProtection="1">
      <alignment horizontal="center" vertical="top"/>
      <protection/>
    </xf>
    <xf numFmtId="0" fontId="19" fillId="56" borderId="18" xfId="0" applyFont="1" applyFill="1" applyBorder="1" applyAlignment="1" applyProtection="1">
      <alignment vertical="top" wrapText="1"/>
      <protection/>
    </xf>
    <xf numFmtId="165" fontId="0" fillId="56" borderId="18" xfId="0" applyNumberFormat="1" applyFont="1" applyFill="1" applyBorder="1" applyAlignment="1" applyProtection="1">
      <alignment vertical="top"/>
      <protection/>
    </xf>
    <xf numFmtId="165" fontId="0" fillId="60" borderId="18" xfId="0" applyNumberFormat="1" applyFont="1" applyFill="1" applyBorder="1" applyAlignment="1" applyProtection="1">
      <alignment vertical="top"/>
      <protection/>
    </xf>
    <xf numFmtId="4" fontId="19" fillId="0" borderId="18" xfId="239" applyNumberFormat="1" applyFont="1" applyBorder="1" applyAlignment="1" applyProtection="1">
      <alignment horizontal="left" vertical="top" wrapText="1"/>
      <protection/>
    </xf>
    <xf numFmtId="4" fontId="0" fillId="0" borderId="18" xfId="239" applyNumberFormat="1" applyFont="1" applyBorder="1" applyAlignment="1" applyProtection="1">
      <alignment horizontal="left" vertical="top" wrapText="1"/>
      <protection/>
    </xf>
    <xf numFmtId="4" fontId="5" fillId="0" borderId="18" xfId="239" applyNumberFormat="1" applyFont="1" applyBorder="1" applyAlignment="1" applyProtection="1">
      <alignment horizontal="left" vertical="top" wrapText="1"/>
      <protection/>
    </xf>
    <xf numFmtId="165" fontId="5" fillId="56" borderId="18" xfId="0" applyNumberFormat="1" applyFont="1" applyFill="1" applyBorder="1" applyAlignment="1" applyProtection="1">
      <alignment/>
      <protection/>
    </xf>
    <xf numFmtId="165" fontId="5" fillId="60" borderId="18" xfId="0" applyNumberFormat="1" applyFont="1" applyFill="1" applyBorder="1" applyAlignment="1" applyProtection="1">
      <alignment/>
      <protection/>
    </xf>
    <xf numFmtId="0" fontId="4" fillId="56" borderId="0" xfId="0" applyFont="1" applyFill="1" applyAlignment="1" applyProtection="1">
      <alignment vertical="top" wrapText="1"/>
      <protection/>
    </xf>
    <xf numFmtId="0" fontId="3" fillId="56" borderId="0" xfId="0" applyFont="1" applyFill="1" applyAlignment="1" applyProtection="1">
      <alignment vertical="top"/>
      <protection/>
    </xf>
    <xf numFmtId="0" fontId="0" fillId="56" borderId="0" xfId="0" applyFill="1" applyAlignment="1" applyProtection="1">
      <alignment vertical="top" wrapText="1"/>
      <protection/>
    </xf>
    <xf numFmtId="0" fontId="5" fillId="56" borderId="18" xfId="0" applyFont="1" applyFill="1" applyBorder="1" applyAlignment="1" applyProtection="1">
      <alignment horizontal="center" vertical="top" wrapText="1"/>
      <protection/>
    </xf>
    <xf numFmtId="0" fontId="5" fillId="56" borderId="40" xfId="0" applyFont="1" applyFill="1" applyBorder="1" applyAlignment="1" applyProtection="1">
      <alignment horizontal="center" vertical="top" wrapText="1"/>
      <protection/>
    </xf>
    <xf numFmtId="0" fontId="0" fillId="56" borderId="23" xfId="0" applyFont="1" applyFill="1" applyBorder="1" applyAlignment="1" applyProtection="1">
      <alignment horizontal="center" vertical="top"/>
      <protection/>
    </xf>
    <xf numFmtId="0" fontId="0" fillId="56" borderId="23" xfId="0" applyFill="1" applyBorder="1" applyAlignment="1" applyProtection="1">
      <alignment horizontal="center" vertical="top"/>
      <protection/>
    </xf>
    <xf numFmtId="0" fontId="0" fillId="56" borderId="25" xfId="0" applyFill="1" applyBorder="1" applyAlignment="1" applyProtection="1">
      <alignment vertical="top"/>
      <protection/>
    </xf>
    <xf numFmtId="0" fontId="0" fillId="56" borderId="18" xfId="0" applyFont="1" applyFill="1" applyBorder="1" applyAlignment="1" applyProtection="1">
      <alignment vertical="top" wrapText="1"/>
      <protection/>
    </xf>
    <xf numFmtId="165" fontId="0" fillId="60" borderId="18" xfId="250" applyNumberFormat="1" applyFont="1" applyFill="1" applyBorder="1" applyAlignment="1" applyProtection="1">
      <alignment vertical="top"/>
      <protection/>
    </xf>
    <xf numFmtId="0" fontId="4" fillId="56" borderId="18" xfId="250" applyNumberFormat="1" applyFont="1" applyFill="1" applyBorder="1" applyAlignment="1" applyProtection="1">
      <alignment horizontal="center" vertical="top"/>
      <protection/>
    </xf>
    <xf numFmtId="0" fontId="4" fillId="56" borderId="0" xfId="250" applyNumberFormat="1" applyFont="1" applyFill="1" applyBorder="1" applyAlignment="1" applyProtection="1">
      <alignment horizontal="center" vertical="top"/>
      <protection/>
    </xf>
    <xf numFmtId="0" fontId="0" fillId="56" borderId="0" xfId="0" applyFill="1" applyBorder="1" applyAlignment="1" applyProtection="1">
      <alignment vertical="top"/>
      <protection/>
    </xf>
    <xf numFmtId="0" fontId="0" fillId="62" borderId="41" xfId="0" applyFont="1" applyFill="1" applyBorder="1" applyAlignment="1" applyProtection="1">
      <alignment vertical="top" wrapText="1"/>
      <protection/>
    </xf>
    <xf numFmtId="44" fontId="0" fillId="56" borderId="41" xfId="250" applyFont="1" applyFill="1" applyBorder="1" applyAlignment="1" applyProtection="1">
      <alignment horizontal="center" vertical="center"/>
      <protection/>
    </xf>
    <xf numFmtId="44" fontId="0" fillId="56" borderId="41" xfId="250" applyFont="1" applyFill="1" applyBorder="1" applyAlignment="1" applyProtection="1">
      <alignment vertical="top"/>
      <protection/>
    </xf>
    <xf numFmtId="0" fontId="4" fillId="56" borderId="41" xfId="250" applyNumberFormat="1" applyFont="1" applyFill="1" applyBorder="1" applyAlignment="1" applyProtection="1">
      <alignment horizontal="center" vertical="top"/>
      <protection/>
    </xf>
    <xf numFmtId="0" fontId="0" fillId="0" borderId="18" xfId="0" applyFont="1" applyBorder="1" applyAlignment="1" applyProtection="1">
      <alignment vertical="top" wrapText="1"/>
      <protection/>
    </xf>
    <xf numFmtId="0" fontId="0" fillId="0" borderId="18" xfId="250" applyNumberFormat="1" applyFont="1" applyFill="1" applyBorder="1" applyAlignment="1" applyProtection="1">
      <alignment horizontal="center" vertical="top" wrapText="1"/>
      <protection/>
    </xf>
    <xf numFmtId="165" fontId="0" fillId="56" borderId="18" xfId="250" applyNumberFormat="1" applyFont="1" applyFill="1" applyBorder="1" applyAlignment="1" applyProtection="1">
      <alignment vertical="top"/>
      <protection/>
    </xf>
    <xf numFmtId="0" fontId="18" fillId="0" borderId="18" xfId="56" applyNumberFormat="1" applyBorder="1" applyAlignment="1" applyProtection="1">
      <alignment horizontal="center" vertical="top"/>
      <protection/>
    </xf>
    <xf numFmtId="165" fontId="4" fillId="0" borderId="18" xfId="250" applyNumberFormat="1" applyFont="1" applyFill="1" applyBorder="1" applyAlignment="1" applyProtection="1">
      <alignment vertical="top"/>
      <protection/>
    </xf>
    <xf numFmtId="165" fontId="4" fillId="60" borderId="18" xfId="250" applyNumberFormat="1" applyFont="1" applyFill="1" applyBorder="1" applyAlignment="1" applyProtection="1">
      <alignment vertical="top"/>
      <protection/>
    </xf>
    <xf numFmtId="0" fontId="0" fillId="56" borderId="0" xfId="0" applyFont="1" applyFill="1" applyBorder="1" applyAlignment="1" applyProtection="1">
      <alignment vertical="top" wrapText="1"/>
      <protection/>
    </xf>
    <xf numFmtId="0" fontId="0" fillId="56" borderId="0" xfId="250" applyNumberFormat="1" applyFont="1" applyFill="1" applyBorder="1" applyAlignment="1" applyProtection="1">
      <alignment horizontal="center" vertical="top" wrapText="1"/>
      <protection/>
    </xf>
    <xf numFmtId="165" fontId="0" fillId="56" borderId="0" xfId="250" applyNumberFormat="1" applyFont="1" applyFill="1" applyBorder="1" applyAlignment="1" applyProtection="1">
      <alignment vertical="top"/>
      <protection/>
    </xf>
    <xf numFmtId="0" fontId="0" fillId="0" borderId="18" xfId="239" applyNumberFormat="1" applyFont="1" applyBorder="1" applyAlignment="1" applyProtection="1">
      <alignment horizontal="center" vertical="top"/>
      <protection/>
    </xf>
    <xf numFmtId="0" fontId="0" fillId="56" borderId="42" xfId="0" applyFont="1" applyFill="1" applyBorder="1" applyAlignment="1" applyProtection="1">
      <alignment vertical="top" wrapText="1"/>
      <protection/>
    </xf>
    <xf numFmtId="0" fontId="0" fillId="56" borderId="42" xfId="239" applyNumberFormat="1" applyFont="1" applyFill="1" applyBorder="1" applyAlignment="1" applyProtection="1">
      <alignment horizontal="center" vertical="top"/>
      <protection/>
    </xf>
    <xf numFmtId="165" fontId="0" fillId="56" borderId="42" xfId="250" applyNumberFormat="1" applyFont="1" applyFill="1" applyBorder="1" applyAlignment="1" applyProtection="1">
      <alignment vertical="top"/>
      <protection/>
    </xf>
    <xf numFmtId="165" fontId="0" fillId="0" borderId="18" xfId="250" applyNumberFormat="1" applyFont="1" applyFill="1" applyBorder="1" applyAlignment="1" applyProtection="1">
      <alignment vertical="top"/>
      <protection/>
    </xf>
    <xf numFmtId="0" fontId="4" fillId="56" borderId="43" xfId="250" applyNumberFormat="1" applyFont="1" applyFill="1" applyBorder="1" applyAlignment="1" applyProtection="1">
      <alignment horizontal="center" vertical="top"/>
      <protection/>
    </xf>
    <xf numFmtId="0" fontId="4" fillId="56" borderId="41" xfId="0" applyFont="1" applyFill="1" applyBorder="1" applyAlignment="1" applyProtection="1">
      <alignment horizontal="right" vertical="top" wrapText="1"/>
      <protection/>
    </xf>
    <xf numFmtId="0" fontId="0" fillId="56" borderId="41" xfId="239" applyNumberFormat="1" applyFont="1" applyFill="1" applyBorder="1" applyAlignment="1" applyProtection="1">
      <alignment horizontal="center" vertical="top"/>
      <protection/>
    </xf>
    <xf numFmtId="165" fontId="0" fillId="56" borderId="41" xfId="250" applyNumberFormat="1" applyFont="1" applyFill="1" applyBorder="1" applyAlignment="1" applyProtection="1">
      <alignment vertical="top"/>
      <protection/>
    </xf>
    <xf numFmtId="0" fontId="4" fillId="56" borderId="44" xfId="250" applyNumberFormat="1" applyFont="1" applyFill="1" applyBorder="1" applyAlignment="1" applyProtection="1">
      <alignment horizontal="center" vertical="top"/>
      <protection/>
    </xf>
    <xf numFmtId="0" fontId="0" fillId="0" borderId="18" xfId="0" applyFont="1" applyBorder="1" applyAlignment="1" applyProtection="1">
      <alignment vertical="top" wrapText="1"/>
      <protection/>
    </xf>
    <xf numFmtId="0" fontId="0" fillId="56" borderId="41" xfId="0" applyFont="1" applyFill="1" applyBorder="1" applyAlignment="1" applyProtection="1">
      <alignment vertical="top" wrapText="1"/>
      <protection/>
    </xf>
    <xf numFmtId="0" fontId="0" fillId="56" borderId="41" xfId="250" applyNumberFormat="1" applyFont="1" applyFill="1" applyBorder="1" applyAlignment="1" applyProtection="1">
      <alignment horizontal="center" vertical="top"/>
      <protection/>
    </xf>
    <xf numFmtId="0" fontId="0" fillId="56" borderId="0" xfId="0" applyFont="1" applyFill="1" applyBorder="1" applyAlignment="1" applyProtection="1">
      <alignment vertical="top" wrapText="1"/>
      <protection/>
    </xf>
    <xf numFmtId="0" fontId="4" fillId="56" borderId="0" xfId="250" applyNumberFormat="1" applyFont="1" applyFill="1" applyBorder="1" applyAlignment="1" applyProtection="1">
      <alignment vertical="top"/>
      <protection/>
    </xf>
    <xf numFmtId="0" fontId="0" fillId="56" borderId="0" xfId="239" applyNumberFormat="1" applyFont="1" applyFill="1" applyBorder="1" applyAlignment="1" applyProtection="1">
      <alignment horizontal="center" vertical="top"/>
      <protection/>
    </xf>
    <xf numFmtId="0" fontId="0" fillId="0" borderId="18" xfId="0" applyFont="1" applyFill="1" applyBorder="1" applyAlignment="1" applyProtection="1">
      <alignment vertical="top" wrapText="1"/>
      <protection/>
    </xf>
    <xf numFmtId="3" fontId="4" fillId="56" borderId="0" xfId="250" applyNumberFormat="1" applyFont="1" applyFill="1" applyBorder="1" applyAlignment="1" applyProtection="1">
      <alignment vertical="top"/>
      <protection/>
    </xf>
    <xf numFmtId="3" fontId="0" fillId="56" borderId="18" xfId="250" applyNumberFormat="1" applyFont="1" applyFill="1" applyBorder="1" applyAlignment="1" applyProtection="1">
      <alignment horizontal="center" vertical="top"/>
      <protection/>
    </xf>
    <xf numFmtId="0" fontId="0" fillId="56" borderId="18" xfId="0" applyFont="1" applyFill="1" applyBorder="1" applyAlignment="1" applyProtection="1">
      <alignment vertical="top" wrapText="1"/>
      <protection/>
    </xf>
    <xf numFmtId="3" fontId="4" fillId="56" borderId="18" xfId="250" applyNumberFormat="1" applyFont="1" applyFill="1" applyBorder="1" applyAlignment="1" applyProtection="1">
      <alignment vertical="top"/>
      <protection/>
    </xf>
    <xf numFmtId="0" fontId="0" fillId="56" borderId="45" xfId="0" applyFill="1" applyBorder="1" applyAlignment="1" applyProtection="1">
      <alignment vertical="top"/>
      <protection/>
    </xf>
    <xf numFmtId="165" fontId="4" fillId="56" borderId="18" xfId="250" applyNumberFormat="1" applyFont="1" applyFill="1" applyBorder="1" applyAlignment="1" applyProtection="1">
      <alignment horizontal="right" vertical="top"/>
      <protection/>
    </xf>
    <xf numFmtId="0" fontId="4" fillId="56" borderId="18" xfId="0" applyFont="1" applyFill="1" applyBorder="1" applyAlignment="1" applyProtection="1">
      <alignment horizontal="center" vertical="top"/>
      <protection/>
    </xf>
    <xf numFmtId="0" fontId="0" fillId="56" borderId="18" xfId="0" applyFill="1" applyBorder="1" applyAlignment="1" applyProtection="1">
      <alignment vertical="top"/>
      <protection/>
    </xf>
    <xf numFmtId="10" fontId="4" fillId="57" borderId="18" xfId="174" applyNumberFormat="1" applyFont="1" applyFill="1" applyBorder="1" applyAlignment="1" applyProtection="1">
      <alignment horizontal="right"/>
      <protection/>
    </xf>
    <xf numFmtId="0" fontId="0" fillId="56" borderId="0" xfId="0" applyFill="1" applyBorder="1" applyAlignment="1" applyProtection="1">
      <alignment horizontal="center" vertical="top"/>
      <protection/>
    </xf>
    <xf numFmtId="44" fontId="0" fillId="56" borderId="0" xfId="250" applyFont="1" applyFill="1" applyBorder="1" applyAlignment="1" applyProtection="1">
      <alignment vertical="top"/>
      <protection/>
    </xf>
    <xf numFmtId="3" fontId="4" fillId="60" borderId="18" xfId="250" applyNumberFormat="1" applyFont="1" applyFill="1" applyBorder="1" applyAlignment="1" applyProtection="1">
      <alignment vertical="top"/>
      <protection/>
    </xf>
    <xf numFmtId="165" fontId="0" fillId="60" borderId="18" xfId="250" applyNumberFormat="1" applyFont="1" applyFill="1" applyBorder="1" applyAlignment="1" applyProtection="1">
      <alignment horizontal="right" vertical="top"/>
      <protection/>
    </xf>
    <xf numFmtId="0" fontId="0" fillId="60" borderId="18" xfId="0" applyFill="1" applyBorder="1" applyAlignment="1" applyProtection="1">
      <alignment vertical="top"/>
      <protection/>
    </xf>
    <xf numFmtId="10" fontId="4" fillId="63" borderId="18" xfId="174" applyNumberFormat="1" applyFont="1" applyFill="1" applyBorder="1" applyAlignment="1" applyProtection="1">
      <alignment horizontal="right"/>
      <protection/>
    </xf>
    <xf numFmtId="165" fontId="4" fillId="60" borderId="18" xfId="250" applyNumberFormat="1" applyFont="1" applyFill="1" applyBorder="1" applyAlignment="1" applyProtection="1">
      <alignment horizontal="right" vertical="top"/>
      <protection/>
    </xf>
    <xf numFmtId="0" fontId="0" fillId="56" borderId="18" xfId="0" applyFill="1" applyBorder="1" applyAlignment="1" applyProtection="1">
      <alignment vertical="top" wrapText="1"/>
      <protection/>
    </xf>
    <xf numFmtId="0" fontId="0" fillId="56" borderId="18" xfId="0" applyFill="1" applyBorder="1" applyAlignment="1" applyProtection="1">
      <alignment horizontal="center" vertical="top"/>
      <protection/>
    </xf>
    <xf numFmtId="0" fontId="0" fillId="56" borderId="18" xfId="0" applyFont="1" applyFill="1" applyBorder="1" applyAlignment="1" applyProtection="1">
      <alignment horizontal="center" vertical="top"/>
      <protection/>
    </xf>
    <xf numFmtId="0" fontId="0" fillId="56" borderId="45" xfId="0" applyFill="1" applyBorder="1" applyAlignment="1" applyProtection="1">
      <alignment vertical="top" wrapText="1"/>
      <protection/>
    </xf>
    <xf numFmtId="0" fontId="0" fillId="56" borderId="45" xfId="0" applyFill="1" applyBorder="1" applyAlignment="1" applyProtection="1">
      <alignment horizontal="center" vertical="top"/>
      <protection/>
    </xf>
    <xf numFmtId="0" fontId="0" fillId="56" borderId="45" xfId="0" applyFont="1" applyFill="1" applyBorder="1" applyAlignment="1" applyProtection="1">
      <alignment horizontal="center" vertical="top"/>
      <protection/>
    </xf>
    <xf numFmtId="0" fontId="0" fillId="56" borderId="23" xfId="0" applyFill="1" applyBorder="1" applyAlignment="1" applyProtection="1">
      <alignment vertical="top" wrapText="1"/>
      <protection/>
    </xf>
    <xf numFmtId="0" fontId="0" fillId="56" borderId="25" xfId="0" applyFont="1" applyFill="1" applyBorder="1" applyAlignment="1" applyProtection="1">
      <alignment horizontal="center" vertical="top"/>
      <protection/>
    </xf>
    <xf numFmtId="165" fontId="19" fillId="0" borderId="18" xfId="250" applyNumberFormat="1" applyFont="1" applyFill="1" applyBorder="1" applyAlignment="1" applyProtection="1">
      <alignment vertical="top"/>
      <protection/>
    </xf>
    <xf numFmtId="165" fontId="5" fillId="0" borderId="18" xfId="250" applyNumberFormat="1" applyFont="1" applyFill="1" applyBorder="1" applyAlignment="1" applyProtection="1">
      <alignment vertical="top"/>
      <protection/>
    </xf>
    <xf numFmtId="44" fontId="0" fillId="56" borderId="0" xfId="0" applyNumberFormat="1" applyFill="1" applyBorder="1" applyAlignment="1" applyProtection="1">
      <alignment vertical="top"/>
      <protection/>
    </xf>
    <xf numFmtId="0" fontId="0" fillId="56" borderId="0" xfId="0" applyFont="1" applyFill="1" applyAlignment="1" applyProtection="1">
      <alignment vertical="top"/>
      <protection/>
    </xf>
    <xf numFmtId="0" fontId="4" fillId="56" borderId="0" xfId="0" applyFont="1" applyFill="1" applyAlignment="1" applyProtection="1" quotePrefix="1">
      <alignment horizontal="right" vertical="top"/>
      <protection/>
    </xf>
    <xf numFmtId="0" fontId="4" fillId="56" borderId="0" xfId="0" applyFont="1" applyFill="1" applyAlignment="1" applyProtection="1">
      <alignment horizontal="center" vertical="top"/>
      <protection/>
    </xf>
    <xf numFmtId="0" fontId="0" fillId="56" borderId="0" xfId="0" applyFill="1" applyAlignment="1" applyProtection="1" quotePrefix="1">
      <alignment horizontal="right" vertical="top"/>
      <protection/>
    </xf>
    <xf numFmtId="0" fontId="5" fillId="60" borderId="18" xfId="0" applyFont="1" applyFill="1" applyBorder="1" applyAlignment="1" applyProtection="1">
      <alignment horizontal="center" vertical="top" wrapText="1"/>
      <protection/>
    </xf>
    <xf numFmtId="0" fontId="0" fillId="60" borderId="23" xfId="0" applyFont="1" applyFill="1" applyBorder="1" applyAlignment="1" applyProtection="1">
      <alignment horizontal="center" vertical="top"/>
      <protection/>
    </xf>
    <xf numFmtId="0" fontId="0" fillId="60" borderId="23" xfId="0" applyFill="1" applyBorder="1" applyAlignment="1" applyProtection="1">
      <alignment horizontal="center" vertical="top"/>
      <protection/>
    </xf>
    <xf numFmtId="0" fontId="0" fillId="60" borderId="25" xfId="0" applyFill="1" applyBorder="1" applyAlignment="1" applyProtection="1">
      <alignment vertical="top"/>
      <protection/>
    </xf>
    <xf numFmtId="44" fontId="0" fillId="56" borderId="44" xfId="250" applyFont="1" applyFill="1" applyBorder="1" applyAlignment="1" applyProtection="1">
      <alignment vertical="top"/>
      <protection/>
    </xf>
    <xf numFmtId="165" fontId="4" fillId="56" borderId="18" xfId="250" applyNumberFormat="1" applyFont="1" applyFill="1" applyBorder="1" applyAlignment="1" applyProtection="1">
      <alignment vertical="top"/>
      <protection/>
    </xf>
    <xf numFmtId="0" fontId="0" fillId="0" borderId="0" xfId="250" applyNumberFormat="1" applyFont="1" applyFill="1" applyBorder="1" applyAlignment="1" applyProtection="1">
      <alignment horizontal="center" vertical="top" wrapText="1"/>
      <protection/>
    </xf>
    <xf numFmtId="165" fontId="0" fillId="61" borderId="18" xfId="250" applyNumberFormat="1" applyFont="1" applyFill="1" applyBorder="1" applyAlignment="1" applyProtection="1">
      <alignment vertical="top"/>
      <protection/>
    </xf>
    <xf numFmtId="165" fontId="4" fillId="61" borderId="18" xfId="250" applyNumberFormat="1" applyFont="1" applyFill="1" applyBorder="1" applyAlignment="1" applyProtection="1">
      <alignment horizontal="right" vertical="top"/>
      <protection/>
    </xf>
    <xf numFmtId="10" fontId="4" fillId="56" borderId="18" xfId="174" applyNumberFormat="1" applyFont="1" applyFill="1" applyBorder="1" applyAlignment="1" applyProtection="1">
      <alignment horizontal="right"/>
      <protection/>
    </xf>
    <xf numFmtId="10" fontId="4" fillId="60" borderId="18" xfId="174" applyNumberFormat="1" applyFont="1" applyFill="1" applyBorder="1" applyAlignment="1" applyProtection="1">
      <alignment horizontal="right"/>
      <protection/>
    </xf>
    <xf numFmtId="44" fontId="5" fillId="60" borderId="18" xfId="250" applyFont="1" applyFill="1" applyBorder="1" applyAlignment="1" applyProtection="1">
      <alignment horizontal="center" vertical="top"/>
      <protection/>
    </xf>
    <xf numFmtId="44" fontId="5" fillId="60" borderId="40" xfId="250" applyFont="1" applyFill="1" applyBorder="1" applyAlignment="1" applyProtection="1">
      <alignment horizontal="center" vertical="top"/>
      <protection/>
    </xf>
    <xf numFmtId="0" fontId="0" fillId="60" borderId="18" xfId="0" applyFont="1" applyFill="1" applyBorder="1" applyAlignment="1" applyProtection="1">
      <alignment horizontal="center" vertical="top"/>
      <protection/>
    </xf>
    <xf numFmtId="0" fontId="0" fillId="60" borderId="45" xfId="0" applyFont="1" applyFill="1" applyBorder="1" applyAlignment="1" applyProtection="1">
      <alignment horizontal="center" vertical="top"/>
      <protection/>
    </xf>
    <xf numFmtId="0" fontId="0" fillId="60" borderId="25" xfId="0" applyFont="1" applyFill="1" applyBorder="1" applyAlignment="1" applyProtection="1">
      <alignment horizontal="center" vertical="top"/>
      <protection/>
    </xf>
    <xf numFmtId="165" fontId="19" fillId="58" borderId="18" xfId="250" applyNumberFormat="1" applyFont="1" applyFill="1" applyBorder="1" applyAlignment="1" applyProtection="1">
      <alignment vertical="top"/>
      <protection/>
    </xf>
    <xf numFmtId="165" fontId="19" fillId="56" borderId="18" xfId="250" applyNumberFormat="1" applyFont="1" applyFill="1" applyBorder="1" applyAlignment="1" applyProtection="1">
      <alignment vertical="top"/>
      <protection/>
    </xf>
    <xf numFmtId="165" fontId="5" fillId="58" borderId="18" xfId="250" applyNumberFormat="1" applyFont="1" applyFill="1" applyBorder="1" applyAlignment="1" applyProtection="1">
      <alignment vertical="top"/>
      <protection/>
    </xf>
    <xf numFmtId="165" fontId="5" fillId="56" borderId="18" xfId="250" applyNumberFormat="1" applyFont="1" applyFill="1" applyBorder="1" applyAlignment="1" applyProtection="1">
      <alignment vertical="top"/>
      <protection/>
    </xf>
    <xf numFmtId="165" fontId="5" fillId="60" borderId="18" xfId="250" applyNumberFormat="1" applyFont="1" applyFill="1" applyBorder="1" applyAlignment="1" applyProtection="1">
      <alignment vertical="top"/>
      <protection/>
    </xf>
    <xf numFmtId="0" fontId="5" fillId="56" borderId="18" xfId="0" applyFont="1" applyFill="1" applyBorder="1" applyAlignment="1" applyProtection="1">
      <alignment vertical="top" wrapText="1"/>
      <protection/>
    </xf>
    <xf numFmtId="0" fontId="5" fillId="60" borderId="18" xfId="0" applyFont="1" applyFill="1" applyBorder="1" applyAlignment="1" applyProtection="1">
      <alignment horizontal="center" vertical="top"/>
      <protection/>
    </xf>
    <xf numFmtId="165" fontId="5" fillId="56" borderId="0" xfId="0" applyNumberFormat="1" applyFont="1" applyFill="1" applyAlignment="1" applyProtection="1">
      <alignment vertical="top"/>
      <protection/>
    </xf>
    <xf numFmtId="165" fontId="5" fillId="60" borderId="18" xfId="0" applyNumberFormat="1" applyFont="1" applyFill="1" applyBorder="1" applyAlignment="1" applyProtection="1">
      <alignment vertical="top"/>
      <protection/>
    </xf>
    <xf numFmtId="165" fontId="5" fillId="60" borderId="18" xfId="0" applyNumberFormat="1" applyFont="1" applyFill="1" applyBorder="1" applyAlignment="1" applyProtection="1" quotePrefix="1">
      <alignment vertical="top"/>
      <protection/>
    </xf>
    <xf numFmtId="0" fontId="4" fillId="56" borderId="0" xfId="81" applyFont="1" applyFill="1" applyAlignment="1" applyProtection="1" quotePrefix="1">
      <alignment/>
      <protection/>
    </xf>
    <xf numFmtId="165" fontId="0" fillId="56" borderId="0" xfId="0" applyNumberFormat="1" applyFill="1" applyAlignment="1" applyProtection="1">
      <alignment vertical="top"/>
      <protection/>
    </xf>
    <xf numFmtId="0" fontId="4" fillId="56" borderId="0" xfId="81" applyFont="1" applyFill="1" applyAlignment="1" applyProtection="1">
      <alignment/>
      <protection/>
    </xf>
    <xf numFmtId="0" fontId="4" fillId="56" borderId="0" xfId="81" applyFont="1" applyFill="1" applyAlignment="1" applyProtection="1">
      <alignment wrapText="1"/>
      <protection/>
    </xf>
    <xf numFmtId="0" fontId="0" fillId="56" borderId="0" xfId="81" applyFill="1" applyProtection="1">
      <alignment/>
      <protection/>
    </xf>
    <xf numFmtId="0" fontId="91" fillId="56" borderId="0" xfId="239" applyFont="1" applyFill="1" applyProtection="1">
      <alignment/>
      <protection/>
    </xf>
    <xf numFmtId="0" fontId="22" fillId="56" borderId="0" xfId="81" applyFont="1" applyFill="1" applyAlignment="1" applyProtection="1">
      <alignment horizontal="center"/>
      <protection/>
    </xf>
    <xf numFmtId="0" fontId="0" fillId="0" borderId="0" xfId="81" applyProtection="1">
      <alignment/>
      <protection/>
    </xf>
    <xf numFmtId="0" fontId="5" fillId="56" borderId="46" xfId="81" applyFont="1" applyFill="1" applyBorder="1" applyAlignment="1" applyProtection="1">
      <alignment horizontal="center"/>
      <protection/>
    </xf>
    <xf numFmtId="0" fontId="5" fillId="56" borderId="28" xfId="81" applyFont="1" applyFill="1" applyBorder="1" applyAlignment="1" applyProtection="1">
      <alignment horizontal="center"/>
      <protection/>
    </xf>
    <xf numFmtId="4" fontId="0" fillId="63" borderId="18" xfId="250" applyNumberFormat="1" applyFont="1" applyFill="1" applyBorder="1" applyAlignment="1" applyProtection="1">
      <alignment/>
      <protection/>
    </xf>
    <xf numFmtId="0" fontId="0" fillId="56" borderId="0" xfId="81" applyFont="1" applyFill="1" applyProtection="1">
      <alignment/>
      <protection/>
    </xf>
    <xf numFmtId="0" fontId="4" fillId="56" borderId="0" xfId="81" applyFont="1" applyFill="1" applyProtection="1" quotePrefix="1">
      <alignment/>
      <protection/>
    </xf>
    <xf numFmtId="4" fontId="24" fillId="56" borderId="0" xfId="81" applyNumberFormat="1" applyFont="1" applyFill="1" applyBorder="1" applyProtection="1">
      <alignment/>
      <protection/>
    </xf>
    <xf numFmtId="0" fontId="4" fillId="56" borderId="0" xfId="81" applyFont="1" applyFill="1" applyProtection="1">
      <alignment/>
      <protection/>
    </xf>
    <xf numFmtId="0" fontId="25" fillId="56" borderId="0" xfId="81" applyFont="1" applyFill="1" applyProtection="1">
      <alignment/>
      <protection/>
    </xf>
    <xf numFmtId="0" fontId="73" fillId="0" borderId="0" xfId="97" applyFill="1" applyBorder="1" applyAlignment="1" applyProtection="1">
      <alignment vertical="center" wrapText="1"/>
      <protection/>
    </xf>
    <xf numFmtId="0" fontId="27" fillId="0" borderId="0" xfId="81" applyFont="1" applyBorder="1" applyAlignment="1" applyProtection="1">
      <alignment horizontal="center"/>
      <protection/>
    </xf>
    <xf numFmtId="4" fontId="92" fillId="56" borderId="42" xfId="81" applyNumberFormat="1" applyFont="1" applyFill="1" applyBorder="1" applyProtection="1">
      <alignment/>
      <protection/>
    </xf>
    <xf numFmtId="4" fontId="28" fillId="56" borderId="0" xfId="81" applyNumberFormat="1" applyFont="1" applyFill="1" applyBorder="1" applyProtection="1">
      <alignment/>
      <protection/>
    </xf>
    <xf numFmtId="4" fontId="93" fillId="56" borderId="0" xfId="81" applyNumberFormat="1" applyFont="1" applyFill="1" applyBorder="1" applyProtection="1">
      <alignment/>
      <protection/>
    </xf>
    <xf numFmtId="0" fontId="28" fillId="56" borderId="0" xfId="81" applyFont="1" applyFill="1" applyProtection="1">
      <alignment/>
      <protection/>
    </xf>
    <xf numFmtId="0" fontId="28" fillId="0" borderId="0" xfId="81" applyFont="1" applyProtection="1">
      <alignment/>
      <protection/>
    </xf>
    <xf numFmtId="0" fontId="0" fillId="56" borderId="45" xfId="81" applyFont="1" applyFill="1" applyBorder="1" applyAlignment="1" applyProtection="1">
      <alignment horizontal="center"/>
      <protection/>
    </xf>
    <xf numFmtId="0" fontId="0" fillId="56" borderId="45" xfId="81" applyFill="1" applyBorder="1" applyAlignment="1" applyProtection="1">
      <alignment horizontal="center"/>
      <protection/>
    </xf>
    <xf numFmtId="0" fontId="0" fillId="56" borderId="18" xfId="81" applyFill="1" applyBorder="1" applyAlignment="1" applyProtection="1">
      <alignment horizontal="center"/>
      <protection/>
    </xf>
    <xf numFmtId="0" fontId="0" fillId="56" borderId="25" xfId="81" applyFill="1" applyBorder="1" applyAlignment="1" applyProtection="1" quotePrefix="1">
      <alignment horizontal="center"/>
      <protection/>
    </xf>
    <xf numFmtId="1" fontId="0" fillId="0" borderId="41" xfId="81" applyNumberFormat="1" applyBorder="1" applyAlignment="1" applyProtection="1">
      <alignment horizontal="center"/>
      <protection/>
    </xf>
    <xf numFmtId="4" fontId="0" fillId="60" borderId="28" xfId="250" applyNumberFormat="1" applyFont="1" applyFill="1" applyBorder="1" applyAlignment="1" applyProtection="1">
      <alignment/>
      <protection/>
    </xf>
    <xf numFmtId="4" fontId="0" fillId="56" borderId="44" xfId="81" applyNumberFormat="1" applyFont="1" applyFill="1" applyBorder="1" applyProtection="1">
      <alignment/>
      <protection/>
    </xf>
    <xf numFmtId="4" fontId="0" fillId="56" borderId="47" xfId="81" applyNumberFormat="1" applyFont="1" applyFill="1" applyBorder="1" applyProtection="1">
      <alignment/>
      <protection/>
    </xf>
    <xf numFmtId="4" fontId="0" fillId="56" borderId="0" xfId="81" applyNumberFormat="1" applyFill="1" applyProtection="1">
      <alignment/>
      <protection/>
    </xf>
    <xf numFmtId="4" fontId="94" fillId="56" borderId="18" xfId="81" applyNumberFormat="1" applyFont="1" applyFill="1" applyBorder="1" applyProtection="1">
      <alignment/>
      <protection/>
    </xf>
    <xf numFmtId="1" fontId="0" fillId="0" borderId="18" xfId="81" applyNumberFormat="1" applyBorder="1" applyAlignment="1" applyProtection="1">
      <alignment horizontal="center"/>
      <protection/>
    </xf>
    <xf numFmtId="4" fontId="0" fillId="60" borderId="43" xfId="250" applyNumberFormat="1" applyFont="1" applyFill="1" applyBorder="1" applyAlignment="1" applyProtection="1">
      <alignment/>
      <protection/>
    </xf>
    <xf numFmtId="4" fontId="0" fillId="56" borderId="0" xfId="81" applyNumberFormat="1" applyFont="1" applyFill="1" applyBorder="1" applyProtection="1">
      <alignment/>
      <protection/>
    </xf>
    <xf numFmtId="4" fontId="0" fillId="56" borderId="48" xfId="81" applyNumberFormat="1" applyFont="1" applyFill="1" applyBorder="1" applyProtection="1">
      <alignment/>
      <protection/>
    </xf>
    <xf numFmtId="0" fontId="27" fillId="0" borderId="40" xfId="81" applyFont="1" applyBorder="1" applyAlignment="1" applyProtection="1">
      <alignment horizontal="center"/>
      <protection/>
    </xf>
    <xf numFmtId="4" fontId="92" fillId="56" borderId="49" xfId="81" applyNumberFormat="1" applyFont="1" applyFill="1" applyBorder="1" applyProtection="1">
      <alignment/>
      <protection/>
    </xf>
    <xf numFmtId="4" fontId="92" fillId="56" borderId="25" xfId="81" applyNumberFormat="1" applyFont="1" applyFill="1" applyBorder="1" applyProtection="1">
      <alignment/>
      <protection/>
    </xf>
    <xf numFmtId="4" fontId="28" fillId="56" borderId="0" xfId="81" applyNumberFormat="1" applyFont="1" applyFill="1" applyProtection="1">
      <alignment/>
      <protection/>
    </xf>
    <xf numFmtId="4" fontId="93" fillId="56" borderId="18" xfId="81" applyNumberFormat="1" applyFont="1" applyFill="1" applyBorder="1" applyProtection="1">
      <alignment/>
      <protection/>
    </xf>
    <xf numFmtId="4" fontId="95" fillId="56" borderId="0" xfId="81" applyNumberFormat="1" applyFont="1" applyFill="1" applyAlignment="1" applyProtection="1">
      <alignment horizontal="left"/>
      <protection/>
    </xf>
    <xf numFmtId="4" fontId="95" fillId="56" borderId="0" xfId="81" applyNumberFormat="1" applyFont="1" applyFill="1" applyAlignment="1" applyProtection="1">
      <alignment horizontal="right"/>
      <protection/>
    </xf>
    <xf numFmtId="0" fontId="4" fillId="0" borderId="0" xfId="81" applyFont="1" applyProtection="1">
      <alignment/>
      <protection/>
    </xf>
    <xf numFmtId="0" fontId="0" fillId="0" borderId="40" xfId="81" applyBorder="1" applyAlignment="1" applyProtection="1">
      <alignment horizontal="center"/>
      <protection/>
    </xf>
    <xf numFmtId="4" fontId="0" fillId="56" borderId="0" xfId="81" applyNumberFormat="1" applyFill="1" applyBorder="1" applyProtection="1">
      <alignment/>
      <protection/>
    </xf>
    <xf numFmtId="4" fontId="0" fillId="56" borderId="47" xfId="81" applyNumberFormat="1" applyFill="1" applyBorder="1" applyProtection="1">
      <alignment/>
      <protection/>
    </xf>
    <xf numFmtId="4" fontId="96" fillId="56" borderId="18" xfId="81" applyNumberFormat="1" applyFont="1" applyFill="1" applyBorder="1" applyProtection="1">
      <alignment/>
      <protection/>
    </xf>
    <xf numFmtId="4" fontId="0" fillId="61" borderId="18" xfId="250" applyNumberFormat="1" applyFont="1" applyFill="1" applyBorder="1" applyAlignment="1" applyProtection="1">
      <alignment/>
      <protection/>
    </xf>
    <xf numFmtId="4" fontId="0" fillId="56" borderId="48" xfId="81" applyNumberFormat="1" applyFill="1" applyBorder="1" applyProtection="1">
      <alignment/>
      <protection/>
    </xf>
    <xf numFmtId="4" fontId="93" fillId="0" borderId="18" xfId="81" applyNumberFormat="1" applyFont="1" applyBorder="1" applyProtection="1">
      <alignment/>
      <protection/>
    </xf>
    <xf numFmtId="0" fontId="0" fillId="56" borderId="18" xfId="81" applyFont="1" applyFill="1" applyBorder="1" applyAlignment="1" applyProtection="1">
      <alignment horizontal="center"/>
      <protection/>
    </xf>
    <xf numFmtId="4" fontId="0" fillId="60" borderId="18" xfId="250" applyNumberFormat="1" applyFont="1" applyFill="1" applyBorder="1" applyAlignment="1" applyProtection="1">
      <alignment/>
      <protection/>
    </xf>
    <xf numFmtId="4" fontId="0" fillId="56" borderId="44" xfId="81" applyNumberFormat="1" applyFill="1" applyBorder="1" applyProtection="1">
      <alignment/>
      <protection/>
    </xf>
    <xf numFmtId="4" fontId="0" fillId="56" borderId="18" xfId="81" applyNumberFormat="1" applyFill="1" applyBorder="1" applyProtection="1">
      <alignment/>
      <protection/>
    </xf>
    <xf numFmtId="4" fontId="94" fillId="56" borderId="0" xfId="81" applyNumberFormat="1" applyFont="1" applyFill="1" applyBorder="1" applyProtection="1">
      <alignment/>
      <protection/>
    </xf>
    <xf numFmtId="4" fontId="94" fillId="56" borderId="48" xfId="81" applyNumberFormat="1" applyFont="1" applyFill="1" applyBorder="1" applyProtection="1">
      <alignment/>
      <protection/>
    </xf>
    <xf numFmtId="0" fontId="73" fillId="56" borderId="0" xfId="97" applyFill="1" applyBorder="1" applyAlignment="1" applyProtection="1">
      <alignment/>
      <protection/>
    </xf>
    <xf numFmtId="0" fontId="0" fillId="56" borderId="18" xfId="81" applyFont="1" applyFill="1" applyBorder="1" applyAlignment="1" applyProtection="1">
      <alignment horizontal="center" vertical="center"/>
      <protection/>
    </xf>
    <xf numFmtId="4" fontId="0" fillId="64" borderId="18" xfId="250" applyNumberFormat="1" applyFont="1" applyFill="1" applyBorder="1" applyAlignment="1" applyProtection="1">
      <alignment vertical="top"/>
      <protection/>
    </xf>
    <xf numFmtId="4" fontId="0" fillId="60" borderId="18" xfId="250" applyNumberFormat="1" applyFont="1" applyFill="1" applyBorder="1" applyAlignment="1" applyProtection="1">
      <alignment vertical="top"/>
      <protection/>
    </xf>
    <xf numFmtId="0" fontId="21" fillId="56" borderId="0" xfId="239" applyFont="1" applyFill="1" applyProtection="1">
      <alignment/>
      <protection/>
    </xf>
    <xf numFmtId="0" fontId="14" fillId="56" borderId="0" xfId="81" applyFont="1" applyFill="1" applyAlignment="1" applyProtection="1">
      <alignment horizontal="center"/>
      <protection/>
    </xf>
    <xf numFmtId="4" fontId="0" fillId="64" borderId="18" xfId="250" applyNumberFormat="1" applyFont="1" applyFill="1" applyBorder="1" applyAlignment="1" applyProtection="1">
      <alignment/>
      <protection/>
    </xf>
    <xf numFmtId="0" fontId="29" fillId="56" borderId="0" xfId="227" applyFont="1" applyFill="1" applyProtection="1">
      <alignment/>
      <protection/>
    </xf>
    <xf numFmtId="0" fontId="30" fillId="56" borderId="0" xfId="227" applyFont="1" applyFill="1" applyProtection="1">
      <alignment/>
      <protection/>
    </xf>
    <xf numFmtId="0" fontId="0" fillId="0" borderId="0" xfId="227" applyFill="1" applyBorder="1" applyProtection="1">
      <alignment/>
      <protection/>
    </xf>
    <xf numFmtId="0" fontId="0" fillId="0" borderId="0" xfId="227" applyFill="1" applyProtection="1">
      <alignment/>
      <protection/>
    </xf>
    <xf numFmtId="0" fontId="0" fillId="0" borderId="0" xfId="227" applyFill="1" applyAlignment="1" applyProtection="1">
      <alignment horizontal="right"/>
      <protection/>
    </xf>
    <xf numFmtId="0" fontId="2" fillId="0" borderId="50" xfId="227" applyFont="1" applyFill="1" applyBorder="1" applyProtection="1">
      <alignment/>
      <protection/>
    </xf>
    <xf numFmtId="0" fontId="2" fillId="0" borderId="51" xfId="227" applyFont="1" applyFill="1" applyBorder="1" applyProtection="1">
      <alignment/>
      <protection/>
    </xf>
    <xf numFmtId="0" fontId="2" fillId="0" borderId="52" xfId="227" applyFont="1" applyFill="1" applyBorder="1" applyAlignment="1" applyProtection="1">
      <alignment horizontal="right"/>
      <protection/>
    </xf>
    <xf numFmtId="0" fontId="5" fillId="0" borderId="0" xfId="227" applyFont="1" applyFill="1" applyAlignment="1" applyProtection="1">
      <alignment horizontal="right" vertical="center"/>
      <protection/>
    </xf>
    <xf numFmtId="0" fontId="5" fillId="0" borderId="46" xfId="227" applyFont="1" applyFill="1" applyBorder="1" applyAlignment="1" applyProtection="1">
      <alignment horizontal="center" vertical="center" wrapText="1"/>
      <protection/>
    </xf>
    <xf numFmtId="0" fontId="5" fillId="0" borderId="53" xfId="227" applyFont="1" applyFill="1" applyBorder="1" applyAlignment="1" applyProtection="1">
      <alignment horizontal="center" vertical="center" wrapText="1"/>
      <protection/>
    </xf>
    <xf numFmtId="0" fontId="5" fillId="0" borderId="24" xfId="227" applyFont="1" applyFill="1" applyBorder="1" applyAlignment="1" applyProtection="1">
      <alignment horizontal="center" vertical="center" wrapText="1"/>
      <protection/>
    </xf>
    <xf numFmtId="0" fontId="2" fillId="0" borderId="0" xfId="227" applyFont="1" applyFill="1" applyBorder="1" applyAlignment="1" applyProtection="1">
      <alignment/>
      <protection/>
    </xf>
    <xf numFmtId="0" fontId="2" fillId="0" borderId="0" xfId="227" applyFont="1" applyFill="1" applyProtection="1">
      <alignment/>
      <protection/>
    </xf>
    <xf numFmtId="0" fontId="55" fillId="0" borderId="26" xfId="227" applyFont="1" applyFill="1" applyBorder="1" applyProtection="1">
      <alignment/>
      <protection/>
    </xf>
    <xf numFmtId="0" fontId="21" fillId="0" borderId="0" xfId="227" applyFont="1" applyFill="1" applyBorder="1" applyProtection="1">
      <alignment/>
      <protection/>
    </xf>
    <xf numFmtId="0" fontId="21" fillId="0" borderId="54" xfId="227" applyFont="1" applyFill="1" applyBorder="1" applyAlignment="1" applyProtection="1">
      <alignment horizontal="right"/>
      <protection/>
    </xf>
    <xf numFmtId="0" fontId="21" fillId="0" borderId="0" xfId="227" applyFont="1" applyFill="1" applyAlignment="1" applyProtection="1">
      <alignment horizontal="right" vertical="center"/>
      <protection/>
    </xf>
    <xf numFmtId="165" fontId="37" fillId="56" borderId="46" xfId="250" applyNumberFormat="1" applyFont="1" applyFill="1" applyBorder="1" applyAlignment="1" applyProtection="1">
      <alignment horizontal="left"/>
      <protection/>
    </xf>
    <xf numFmtId="165" fontId="37" fillId="56" borderId="53" xfId="250" applyNumberFormat="1" applyFont="1" applyFill="1" applyBorder="1" applyAlignment="1" applyProtection="1">
      <alignment horizontal="left"/>
      <protection/>
    </xf>
    <xf numFmtId="165" fontId="37" fillId="56" borderId="24" xfId="250" applyNumberFormat="1" applyFont="1" applyFill="1" applyBorder="1" applyAlignment="1" applyProtection="1">
      <alignment horizontal="left"/>
      <protection/>
    </xf>
    <xf numFmtId="0" fontId="21" fillId="0" borderId="0" xfId="227" applyFont="1" applyFill="1" applyProtection="1">
      <alignment/>
      <protection/>
    </xf>
    <xf numFmtId="0" fontId="3" fillId="0" borderId="55" xfId="227" applyFont="1" applyFill="1" applyBorder="1" applyProtection="1">
      <alignment/>
      <protection/>
    </xf>
    <xf numFmtId="0" fontId="3" fillId="0" borderId="56" xfId="227" applyFont="1" applyFill="1" applyBorder="1" applyProtection="1">
      <alignment/>
      <protection/>
    </xf>
    <xf numFmtId="0" fontId="3" fillId="0" borderId="57" xfId="227" applyFont="1" applyFill="1" applyBorder="1" applyAlignment="1" applyProtection="1">
      <alignment horizontal="right"/>
      <protection/>
    </xf>
    <xf numFmtId="0" fontId="0" fillId="0" borderId="0" xfId="227" applyFont="1" applyFill="1" applyAlignment="1" applyProtection="1">
      <alignment/>
      <protection/>
    </xf>
    <xf numFmtId="165" fontId="5" fillId="58" borderId="55" xfId="227" applyNumberFormat="1" applyFont="1" applyFill="1" applyBorder="1" applyAlignment="1" applyProtection="1">
      <alignment/>
      <protection/>
    </xf>
    <xf numFmtId="10" fontId="5" fillId="58" borderId="58" xfId="174" applyNumberFormat="1" applyFont="1" applyFill="1" applyBorder="1" applyAlignment="1" applyProtection="1">
      <alignment/>
      <protection/>
    </xf>
    <xf numFmtId="165" fontId="5" fillId="60" borderId="59" xfId="227" applyNumberFormat="1" applyFont="1" applyFill="1" applyBorder="1" applyAlignment="1" applyProtection="1">
      <alignment/>
      <protection/>
    </xf>
    <xf numFmtId="0" fontId="0" fillId="0" borderId="0" xfId="227" applyFont="1" applyFill="1" applyProtection="1">
      <alignment/>
      <protection/>
    </xf>
    <xf numFmtId="165" fontId="0" fillId="61" borderId="55" xfId="250" applyNumberFormat="1" applyFont="1" applyFill="1" applyBorder="1" applyAlignment="1" applyProtection="1">
      <alignment/>
      <protection/>
    </xf>
    <xf numFmtId="165" fontId="0" fillId="60" borderId="57" xfId="250" applyNumberFormat="1" applyFont="1" applyFill="1" applyBorder="1" applyAlignment="1" applyProtection="1">
      <alignment/>
      <protection/>
    </xf>
    <xf numFmtId="0" fontId="0" fillId="0" borderId="55" xfId="227" applyFont="1" applyFill="1" applyBorder="1" applyProtection="1">
      <alignment/>
      <protection/>
    </xf>
    <xf numFmtId="0" fontId="56" fillId="0" borderId="56" xfId="227" applyFont="1" applyFill="1" applyBorder="1" applyProtection="1">
      <alignment/>
      <protection/>
    </xf>
    <xf numFmtId="4" fontId="0" fillId="60" borderId="55" xfId="227" applyNumberFormat="1" applyFont="1" applyFill="1" applyBorder="1" applyAlignment="1" applyProtection="1">
      <alignment/>
      <protection/>
    </xf>
    <xf numFmtId="10" fontId="0" fillId="60" borderId="60" xfId="174" applyNumberFormat="1" applyFont="1" applyFill="1" applyBorder="1" applyAlignment="1" applyProtection="1">
      <alignment horizontal="right"/>
      <protection/>
    </xf>
    <xf numFmtId="4" fontId="0" fillId="60" borderId="57" xfId="227" applyNumberFormat="1" applyFont="1" applyFill="1" applyBorder="1" applyAlignment="1" applyProtection="1">
      <alignment/>
      <protection/>
    </xf>
    <xf numFmtId="0" fontId="0" fillId="0" borderId="56" xfId="227" applyFont="1" applyFill="1" applyBorder="1" applyProtection="1">
      <alignment/>
      <protection/>
    </xf>
    <xf numFmtId="177" fontId="5" fillId="0" borderId="56" xfId="227" applyNumberFormat="1" applyFont="1" applyFill="1" applyBorder="1" applyAlignment="1" applyProtection="1">
      <alignment horizontal="left" indent="2"/>
      <protection/>
    </xf>
    <xf numFmtId="0" fontId="0" fillId="0" borderId="57" xfId="227" applyFont="1" applyFill="1" applyBorder="1" applyAlignment="1" applyProtection="1">
      <alignment horizontal="right"/>
      <protection/>
    </xf>
    <xf numFmtId="177" fontId="5" fillId="0" borderId="56" xfId="227" applyNumberFormat="1" applyFont="1" applyFill="1" applyBorder="1" applyAlignment="1" applyProtection="1" quotePrefix="1">
      <alignment horizontal="left" indent="2"/>
      <protection/>
    </xf>
    <xf numFmtId="177" fontId="58" fillId="0" borderId="56" xfId="227" applyNumberFormat="1" applyFont="1" applyFill="1" applyBorder="1" applyAlignment="1" applyProtection="1">
      <alignment horizontal="left" indent="2"/>
      <protection/>
    </xf>
    <xf numFmtId="0" fontId="0" fillId="0" borderId="61" xfId="227" applyFont="1" applyFill="1" applyBorder="1" applyAlignment="1" applyProtection="1">
      <alignment horizontal="right"/>
      <protection/>
    </xf>
    <xf numFmtId="3" fontId="4" fillId="56" borderId="57" xfId="250" applyNumberFormat="1" applyFont="1" applyFill="1" applyBorder="1" applyAlignment="1" applyProtection="1">
      <alignment horizontal="left" indent="2"/>
      <protection/>
    </xf>
    <xf numFmtId="0" fontId="0" fillId="0" borderId="0" xfId="227" applyNumberFormat="1" applyFont="1" applyFill="1" applyAlignment="1" applyProtection="1">
      <alignment horizontal="left"/>
      <protection/>
    </xf>
    <xf numFmtId="4" fontId="4" fillId="60" borderId="55" xfId="250" applyNumberFormat="1" applyFont="1" applyFill="1" applyBorder="1" applyAlignment="1" applyProtection="1">
      <alignment horizontal="right"/>
      <protection/>
    </xf>
    <xf numFmtId="10" fontId="4" fillId="60" borderId="60" xfId="174" applyNumberFormat="1" applyFont="1" applyFill="1" applyBorder="1" applyAlignment="1" applyProtection="1">
      <alignment horizontal="right"/>
      <protection/>
    </xf>
    <xf numFmtId="4" fontId="4" fillId="60" borderId="57" xfId="250" applyNumberFormat="1" applyFont="1" applyFill="1" applyBorder="1" applyAlignment="1" applyProtection="1">
      <alignment horizontal="right"/>
      <protection/>
    </xf>
    <xf numFmtId="177" fontId="58" fillId="0" borderId="56" xfId="227" applyNumberFormat="1" applyFont="1" applyFill="1" applyBorder="1" applyProtection="1">
      <alignment/>
      <protection/>
    </xf>
    <xf numFmtId="3" fontId="4" fillId="56" borderId="57" xfId="250" applyNumberFormat="1" applyFont="1" applyFill="1" applyBorder="1" applyAlignment="1" applyProtection="1">
      <alignment horizontal="left" wrapText="1" indent="2"/>
      <protection/>
    </xf>
    <xf numFmtId="0" fontId="0" fillId="56" borderId="55" xfId="227" applyFont="1" applyFill="1" applyBorder="1" applyProtection="1">
      <alignment/>
      <protection/>
    </xf>
    <xf numFmtId="0" fontId="0" fillId="56" borderId="56" xfId="227" applyFont="1" applyFill="1" applyBorder="1" applyProtection="1">
      <alignment/>
      <protection/>
    </xf>
    <xf numFmtId="165" fontId="4" fillId="56" borderId="56" xfId="250" applyNumberFormat="1" applyFont="1" applyFill="1" applyBorder="1" applyAlignment="1" applyProtection="1">
      <alignment horizontal="right"/>
      <protection/>
    </xf>
    <xf numFmtId="3" fontId="4" fillId="56" borderId="57" xfId="250" applyNumberFormat="1" applyFont="1" applyFill="1" applyBorder="1" applyAlignment="1" applyProtection="1">
      <alignment horizontal="left"/>
      <protection/>
    </xf>
    <xf numFmtId="0" fontId="0" fillId="56" borderId="0" xfId="227" applyFont="1" applyFill="1" applyProtection="1">
      <alignment/>
      <protection/>
    </xf>
    <xf numFmtId="177" fontId="0" fillId="0" borderId="56" xfId="227" applyNumberFormat="1" applyFont="1" applyFill="1" applyBorder="1" applyAlignment="1" applyProtection="1">
      <alignment horizontal="right"/>
      <protection/>
    </xf>
    <xf numFmtId="4" fontId="0" fillId="60" borderId="55" xfId="227" applyNumberFormat="1" applyFont="1" applyFill="1" applyBorder="1" applyAlignment="1" applyProtection="1">
      <alignment horizontal="right"/>
      <protection/>
    </xf>
    <xf numFmtId="4" fontId="0" fillId="60" borderId="57" xfId="227" applyNumberFormat="1" applyFont="1" applyFill="1" applyBorder="1" applyAlignment="1" applyProtection="1">
      <alignment horizontal="right"/>
      <protection/>
    </xf>
    <xf numFmtId="177" fontId="0" fillId="56" borderId="56" xfId="227" applyNumberFormat="1" applyFont="1" applyFill="1" applyBorder="1" applyAlignment="1" applyProtection="1">
      <alignment horizontal="right"/>
      <protection/>
    </xf>
    <xf numFmtId="0" fontId="0" fillId="56" borderId="57" xfId="227" applyFont="1" applyFill="1" applyBorder="1" applyAlignment="1" applyProtection="1">
      <alignment horizontal="right"/>
      <protection/>
    </xf>
    <xf numFmtId="175" fontId="0" fillId="0" borderId="0" xfId="227" applyNumberFormat="1" applyFont="1" applyFill="1" applyAlignment="1" applyProtection="1">
      <alignment/>
      <protection/>
    </xf>
    <xf numFmtId="0" fontId="5" fillId="0" borderId="56" xfId="227" applyFont="1" applyFill="1" applyBorder="1" applyProtection="1">
      <alignment/>
      <protection/>
    </xf>
    <xf numFmtId="0" fontId="0" fillId="56" borderId="0" xfId="227" applyNumberFormat="1" applyFont="1" applyFill="1" applyAlignment="1" applyProtection="1">
      <alignment horizontal="left"/>
      <protection/>
    </xf>
    <xf numFmtId="177" fontId="0" fillId="0" borderId="57" xfId="227" applyNumberFormat="1" applyFont="1" applyFill="1" applyBorder="1" applyAlignment="1" applyProtection="1">
      <alignment horizontal="right"/>
      <protection/>
    </xf>
    <xf numFmtId="0" fontId="0" fillId="0" borderId="56" xfId="227" applyFont="1" applyFill="1" applyBorder="1" applyAlignment="1" applyProtection="1">
      <alignment horizontal="left"/>
      <protection/>
    </xf>
    <xf numFmtId="4" fontId="0" fillId="0" borderId="0" xfId="227" applyNumberFormat="1" applyFont="1" applyFill="1" applyAlignment="1" applyProtection="1">
      <alignment/>
      <protection/>
    </xf>
    <xf numFmtId="0" fontId="59" fillId="0" borderId="55" xfId="227" applyFont="1" applyFill="1" applyBorder="1" applyProtection="1">
      <alignment/>
      <protection/>
    </xf>
    <xf numFmtId="0" fontId="59" fillId="0" borderId="56" xfId="227" applyFont="1" applyFill="1" applyBorder="1" applyProtection="1">
      <alignment/>
      <protection/>
    </xf>
    <xf numFmtId="0" fontId="59" fillId="0" borderId="0" xfId="227" applyFont="1" applyFill="1" applyProtection="1">
      <alignment/>
      <protection/>
    </xf>
    <xf numFmtId="0" fontId="0" fillId="0" borderId="57" xfId="227" applyFont="1" applyFill="1" applyBorder="1" applyAlignment="1" applyProtection="1">
      <alignment horizontal="left" indent="2"/>
      <protection/>
    </xf>
    <xf numFmtId="4" fontId="59" fillId="60" borderId="55" xfId="227" applyNumberFormat="1" applyFont="1" applyFill="1" applyBorder="1" applyAlignment="1" applyProtection="1">
      <alignment horizontal="right"/>
      <protection/>
    </xf>
    <xf numFmtId="10" fontId="59" fillId="60" borderId="60" xfId="174" applyNumberFormat="1" applyFont="1" applyFill="1" applyBorder="1" applyAlignment="1" applyProtection="1">
      <alignment horizontal="right"/>
      <protection/>
    </xf>
    <xf numFmtId="4" fontId="59" fillId="60" borderId="57" xfId="227" applyNumberFormat="1" applyFont="1" applyFill="1" applyBorder="1" applyAlignment="1" applyProtection="1">
      <alignment horizontal="right"/>
      <protection/>
    </xf>
    <xf numFmtId="0" fontId="3" fillId="56" borderId="57" xfId="227" applyFont="1" applyFill="1" applyBorder="1" applyAlignment="1" applyProtection="1">
      <alignment horizontal="right"/>
      <protection/>
    </xf>
    <xf numFmtId="165" fontId="5" fillId="61" borderId="55" xfId="250" applyNumberFormat="1" applyFont="1" applyFill="1" applyBorder="1" applyAlignment="1" applyProtection="1">
      <alignment/>
      <protection/>
    </xf>
    <xf numFmtId="165" fontId="5" fillId="60" borderId="57" xfId="250" applyNumberFormat="1" applyFont="1" applyFill="1" applyBorder="1" applyAlignment="1" applyProtection="1">
      <alignment/>
      <protection/>
    </xf>
    <xf numFmtId="0" fontId="60" fillId="0" borderId="56" xfId="227" applyFont="1" applyFill="1" applyBorder="1" applyAlignment="1" applyProtection="1">
      <alignment horizontal="left" wrapText="1"/>
      <protection/>
    </xf>
    <xf numFmtId="0" fontId="60" fillId="0" borderId="57" xfId="227" applyFont="1" applyFill="1" applyBorder="1" applyAlignment="1" applyProtection="1">
      <alignment horizontal="left" wrapText="1"/>
      <protection/>
    </xf>
    <xf numFmtId="0" fontId="0" fillId="0" borderId="0" xfId="227" applyFont="1" applyFill="1" applyAlignment="1" applyProtection="1">
      <alignment horizontal="center"/>
      <protection/>
    </xf>
    <xf numFmtId="165" fontId="0" fillId="60" borderId="55" xfId="250" applyNumberFormat="1" applyFont="1" applyFill="1" applyBorder="1" applyAlignment="1" applyProtection="1">
      <alignment/>
      <protection/>
    </xf>
    <xf numFmtId="10" fontId="0" fillId="60" borderId="60" xfId="174" applyNumberFormat="1" applyFont="1" applyFill="1" applyBorder="1" applyAlignment="1" applyProtection="1">
      <alignment/>
      <protection/>
    </xf>
    <xf numFmtId="0" fontId="0" fillId="0" borderId="56" xfId="227" applyFont="1" applyFill="1" applyBorder="1" applyAlignment="1" applyProtection="1">
      <alignment horizontal="center"/>
      <protection/>
    </xf>
    <xf numFmtId="3" fontId="0" fillId="0" borderId="0" xfId="227" applyNumberFormat="1" applyFont="1" applyFill="1" applyAlignment="1" applyProtection="1">
      <alignment/>
      <protection/>
    </xf>
    <xf numFmtId="165" fontId="5" fillId="61" borderId="55" xfId="250" applyNumberFormat="1" applyFont="1" applyFill="1" applyBorder="1" applyAlignment="1" applyProtection="1">
      <alignment vertical="center"/>
      <protection/>
    </xf>
    <xf numFmtId="165" fontId="5" fillId="60" borderId="57" xfId="250" applyNumberFormat="1" applyFont="1" applyFill="1" applyBorder="1" applyAlignment="1" applyProtection="1">
      <alignment vertical="center"/>
      <protection/>
    </xf>
    <xf numFmtId="0" fontId="0" fillId="0" borderId="56" xfId="227" applyFont="1" applyFill="1" applyBorder="1" applyAlignment="1" applyProtection="1">
      <alignment vertical="center"/>
      <protection/>
    </xf>
    <xf numFmtId="0" fontId="0" fillId="0" borderId="56" xfId="227" applyFont="1" applyFill="1" applyBorder="1" applyAlignment="1" applyProtection="1">
      <alignment horizontal="left" vertical="center" wrapText="1"/>
      <protection/>
    </xf>
    <xf numFmtId="0" fontId="0" fillId="0" borderId="0" xfId="227" applyFont="1" applyFill="1" applyAlignment="1" applyProtection="1">
      <alignment horizontal="center" vertical="center"/>
      <protection/>
    </xf>
    <xf numFmtId="165" fontId="0" fillId="60" borderId="55" xfId="250" applyNumberFormat="1" applyFont="1" applyFill="1" applyBorder="1" applyAlignment="1" applyProtection="1">
      <alignment vertical="center"/>
      <protection/>
    </xf>
    <xf numFmtId="165" fontId="0" fillId="60" borderId="57" xfId="250" applyNumberFormat="1" applyFont="1" applyFill="1" applyBorder="1" applyAlignment="1" applyProtection="1">
      <alignment vertical="center"/>
      <protection/>
    </xf>
    <xf numFmtId="0" fontId="0" fillId="0" borderId="55" xfId="227" applyFont="1" applyFill="1" applyBorder="1" applyAlignment="1" applyProtection="1">
      <alignment vertical="top"/>
      <protection/>
    </xf>
    <xf numFmtId="0" fontId="0" fillId="0" borderId="0" xfId="227" applyFont="1" applyFill="1" applyAlignment="1" applyProtection="1">
      <alignment vertical="center"/>
      <protection/>
    </xf>
    <xf numFmtId="0" fontId="0" fillId="0" borderId="0" xfId="227" applyFont="1" applyFill="1" applyAlignment="1" applyProtection="1">
      <alignment vertical="top"/>
      <protection/>
    </xf>
    <xf numFmtId="0" fontId="0" fillId="0" borderId="62" xfId="227" applyFont="1" applyFill="1" applyBorder="1" applyAlignment="1" applyProtection="1">
      <alignment vertical="top"/>
      <protection/>
    </xf>
    <xf numFmtId="0" fontId="0" fillId="0" borderId="63" xfId="227" applyFont="1" applyFill="1" applyBorder="1" applyAlignment="1" applyProtection="1">
      <alignment vertical="center"/>
      <protection/>
    </xf>
    <xf numFmtId="0" fontId="0" fillId="56" borderId="62" xfId="227" applyFont="1" applyFill="1" applyBorder="1" applyAlignment="1" applyProtection="1">
      <alignment vertical="top"/>
      <protection/>
    </xf>
    <xf numFmtId="0" fontId="3" fillId="56" borderId="63" xfId="227" applyFont="1" applyFill="1" applyBorder="1" applyAlignment="1" applyProtection="1">
      <alignment vertical="top"/>
      <protection/>
    </xf>
    <xf numFmtId="0" fontId="0" fillId="56" borderId="63" xfId="227" applyFont="1" applyFill="1" applyBorder="1" applyAlignment="1" applyProtection="1">
      <alignment vertical="top" wrapText="1"/>
      <protection/>
    </xf>
    <xf numFmtId="3" fontId="4" fillId="56" borderId="61" xfId="250" applyNumberFormat="1" applyFont="1" applyFill="1" applyBorder="1" applyAlignment="1" applyProtection="1">
      <alignment horizontal="left" vertical="top" indent="2"/>
      <protection/>
    </xf>
    <xf numFmtId="0" fontId="0" fillId="56" borderId="0" xfId="227" applyFont="1" applyFill="1" applyAlignment="1" applyProtection="1">
      <alignment vertical="top"/>
      <protection/>
    </xf>
    <xf numFmtId="4" fontId="4" fillId="60" borderId="62" xfId="250" applyNumberFormat="1" applyFont="1" applyFill="1" applyBorder="1" applyAlignment="1" applyProtection="1">
      <alignment horizontal="right" vertical="top"/>
      <protection/>
    </xf>
    <xf numFmtId="10" fontId="4" fillId="60" borderId="64" xfId="174" applyNumberFormat="1" applyFont="1" applyFill="1" applyBorder="1" applyAlignment="1" applyProtection="1">
      <alignment horizontal="right" vertical="top"/>
      <protection/>
    </xf>
    <xf numFmtId="4" fontId="4" fillId="60" borderId="61" xfId="250" applyNumberFormat="1" applyFont="1" applyFill="1" applyBorder="1" applyAlignment="1" applyProtection="1">
      <alignment horizontal="right" vertical="top"/>
      <protection/>
    </xf>
    <xf numFmtId="10" fontId="4" fillId="60" borderId="60" xfId="179" applyNumberFormat="1" applyFont="1" applyFill="1" applyBorder="1" applyAlignment="1" applyProtection="1">
      <alignment horizontal="right"/>
      <protection/>
    </xf>
    <xf numFmtId="3" fontId="4" fillId="56" borderId="61" xfId="250" applyNumberFormat="1" applyFont="1" applyFill="1" applyBorder="1" applyAlignment="1" applyProtection="1">
      <alignment horizontal="left" indent="2"/>
      <protection/>
    </xf>
    <xf numFmtId="4" fontId="4" fillId="60" borderId="62" xfId="250" applyNumberFormat="1" applyFont="1" applyFill="1" applyBorder="1" applyAlignment="1" applyProtection="1">
      <alignment horizontal="right"/>
      <protection/>
    </xf>
    <xf numFmtId="10" fontId="4" fillId="60" borderId="64" xfId="179" applyNumberFormat="1" applyFont="1" applyFill="1" applyBorder="1" applyAlignment="1" applyProtection="1">
      <alignment horizontal="right"/>
      <protection/>
    </xf>
    <xf numFmtId="4" fontId="4" fillId="60" borderId="61" xfId="250" applyNumberFormat="1" applyFont="1" applyFill="1" applyBorder="1" applyAlignment="1" applyProtection="1">
      <alignment horizontal="right"/>
      <protection/>
    </xf>
    <xf numFmtId="0" fontId="55" fillId="0" borderId="46" xfId="227" applyFont="1" applyFill="1" applyBorder="1" applyProtection="1">
      <alignment/>
      <protection/>
    </xf>
    <xf numFmtId="0" fontId="5" fillId="0" borderId="65" xfId="227" applyFont="1" applyFill="1" applyBorder="1" applyProtection="1">
      <alignment/>
      <protection/>
    </xf>
    <xf numFmtId="0" fontId="21" fillId="0" borderId="65" xfId="227" applyFont="1" applyFill="1" applyBorder="1" applyProtection="1">
      <alignment/>
      <protection/>
    </xf>
    <xf numFmtId="0" fontId="21" fillId="0" borderId="24" xfId="227" applyFont="1" applyFill="1" applyBorder="1" applyAlignment="1" applyProtection="1">
      <alignment horizontal="right"/>
      <protection/>
    </xf>
    <xf numFmtId="0" fontId="21" fillId="0" borderId="0" xfId="227" applyFont="1" applyFill="1" applyAlignment="1" applyProtection="1">
      <alignment/>
      <protection/>
    </xf>
    <xf numFmtId="165" fontId="5" fillId="60" borderId="46" xfId="227" applyNumberFormat="1" applyFont="1" applyFill="1" applyBorder="1" applyAlignment="1" applyProtection="1">
      <alignment horizontal="right"/>
      <protection/>
    </xf>
    <xf numFmtId="10" fontId="5" fillId="60" borderId="53" xfId="179" applyNumberFormat="1" applyFont="1" applyFill="1" applyBorder="1" applyAlignment="1" applyProtection="1">
      <alignment horizontal="right"/>
      <protection/>
    </xf>
    <xf numFmtId="165" fontId="5" fillId="60" borderId="24" xfId="227" applyNumberFormat="1" applyFont="1" applyFill="1" applyBorder="1" applyAlignment="1" applyProtection="1">
      <alignment horizontal="right"/>
      <protection/>
    </xf>
    <xf numFmtId="0" fontId="30" fillId="0" borderId="0" xfId="227" applyFont="1" applyFill="1" applyProtection="1">
      <alignment/>
      <protection/>
    </xf>
    <xf numFmtId="0" fontId="30" fillId="0" borderId="0" xfId="227" applyFont="1" applyFill="1" applyAlignment="1" applyProtection="1">
      <alignment horizontal="right"/>
      <protection/>
    </xf>
    <xf numFmtId="0" fontId="30" fillId="0" borderId="0" xfId="227" applyFont="1" applyFill="1" applyAlignment="1" applyProtection="1">
      <alignment/>
      <protection/>
    </xf>
    <xf numFmtId="0" fontId="21" fillId="0" borderId="0" xfId="227" applyFont="1" applyFill="1" applyAlignment="1" applyProtection="1">
      <alignment horizontal="left"/>
      <protection/>
    </xf>
    <xf numFmtId="0" fontId="21" fillId="0" borderId="0" xfId="227" applyFont="1" applyFill="1" applyAlignment="1" applyProtection="1">
      <alignment horizontal="right"/>
      <protection/>
    </xf>
    <xf numFmtId="0" fontId="4" fillId="0" borderId="0" xfId="227" applyFont="1" applyFill="1" applyProtection="1">
      <alignment/>
      <protection/>
    </xf>
    <xf numFmtId="165" fontId="4" fillId="0" borderId="0" xfId="227" applyNumberFormat="1" applyFont="1" applyFill="1" applyAlignment="1" applyProtection="1">
      <alignment/>
      <protection/>
    </xf>
    <xf numFmtId="0" fontId="29" fillId="56" borderId="0" xfId="229" applyFont="1" applyFill="1" applyProtection="1">
      <alignment/>
      <protection/>
    </xf>
    <xf numFmtId="0" fontId="21" fillId="56" borderId="0" xfId="240" applyFont="1" applyFill="1" applyProtection="1">
      <alignment/>
      <protection/>
    </xf>
    <xf numFmtId="0" fontId="30" fillId="56" borderId="0" xfId="229" applyFont="1" applyFill="1" applyAlignment="1" applyProtection="1">
      <alignment horizontal="right"/>
      <protection/>
    </xf>
    <xf numFmtId="0" fontId="30" fillId="56" borderId="0" xfId="229" applyFont="1" applyFill="1" applyProtection="1">
      <alignment/>
      <protection/>
    </xf>
    <xf numFmtId="0" fontId="20" fillId="56" borderId="0" xfId="237" applyFont="1" applyFill="1" applyProtection="1">
      <alignment/>
      <protection/>
    </xf>
    <xf numFmtId="0" fontId="0" fillId="56" borderId="0" xfId="237" applyFont="1" applyFill="1" applyProtection="1">
      <alignment/>
      <protection/>
    </xf>
    <xf numFmtId="0" fontId="0" fillId="56" borderId="0" xfId="237" applyFont="1" applyFill="1" applyAlignment="1" applyProtection="1">
      <alignment horizontal="right"/>
      <protection/>
    </xf>
    <xf numFmtId="0" fontId="0" fillId="56" borderId="0" xfId="237" applyFill="1" applyProtection="1">
      <alignment/>
      <protection/>
    </xf>
    <xf numFmtId="0" fontId="2" fillId="56" borderId="50" xfId="237" applyFont="1" applyFill="1" applyBorder="1" applyProtection="1">
      <alignment/>
      <protection/>
    </xf>
    <xf numFmtId="0" fontId="2" fillId="56" borderId="51" xfId="237" applyFont="1" applyFill="1" applyBorder="1" applyProtection="1">
      <alignment/>
      <protection/>
    </xf>
    <xf numFmtId="0" fontId="2" fillId="56" borderId="52" xfId="237" applyFont="1" applyFill="1" applyBorder="1" applyAlignment="1" applyProtection="1">
      <alignment horizontal="right"/>
      <protection/>
    </xf>
    <xf numFmtId="0" fontId="2" fillId="56" borderId="0" xfId="237" applyFont="1" applyFill="1" applyProtection="1">
      <alignment/>
      <protection/>
    </xf>
    <xf numFmtId="0" fontId="21" fillId="56" borderId="26" xfId="237" applyFont="1" applyFill="1" applyBorder="1" applyProtection="1">
      <alignment/>
      <protection/>
    </xf>
    <xf numFmtId="0" fontId="21" fillId="56" borderId="0" xfId="237" applyFont="1" applyFill="1" applyBorder="1" applyProtection="1">
      <alignment/>
      <protection/>
    </xf>
    <xf numFmtId="0" fontId="21" fillId="56" borderId="54" xfId="237" applyFont="1" applyFill="1" applyBorder="1" applyAlignment="1" applyProtection="1">
      <alignment horizontal="right"/>
      <protection/>
    </xf>
    <xf numFmtId="0" fontId="21" fillId="56" borderId="0" xfId="237" applyFont="1" applyFill="1" applyProtection="1">
      <alignment/>
      <protection/>
    </xf>
    <xf numFmtId="0" fontId="21" fillId="56" borderId="0" xfId="237" applyFont="1" applyFill="1" applyAlignment="1" applyProtection="1">
      <alignment vertical="center"/>
      <protection/>
    </xf>
    <xf numFmtId="0" fontId="21" fillId="56" borderId="66" xfId="237" applyFont="1" applyFill="1" applyBorder="1" applyProtection="1">
      <alignment/>
      <protection/>
    </xf>
    <xf numFmtId="0" fontId="21" fillId="56" borderId="27" xfId="237" applyFont="1" applyFill="1" applyBorder="1" applyProtection="1">
      <alignment/>
      <protection/>
    </xf>
    <xf numFmtId="0" fontId="21" fillId="56" borderId="67" xfId="237" applyFont="1" applyFill="1" applyBorder="1" applyAlignment="1" applyProtection="1">
      <alignment horizontal="right"/>
      <protection/>
    </xf>
    <xf numFmtId="0" fontId="3" fillId="56" borderId="68" xfId="237" applyFont="1" applyFill="1" applyBorder="1" applyProtection="1">
      <alignment/>
      <protection/>
    </xf>
    <xf numFmtId="0" fontId="5" fillId="56" borderId="69" xfId="237" applyFont="1" applyFill="1" applyBorder="1" applyProtection="1">
      <alignment/>
      <protection/>
    </xf>
    <xf numFmtId="0" fontId="0" fillId="56" borderId="70" xfId="237" applyFont="1" applyFill="1" applyBorder="1" applyProtection="1">
      <alignment/>
      <protection/>
    </xf>
    <xf numFmtId="0" fontId="0" fillId="56" borderId="71" xfId="237" applyFont="1" applyFill="1" applyBorder="1" applyAlignment="1" applyProtection="1">
      <alignment horizontal="right"/>
      <protection/>
    </xf>
    <xf numFmtId="0" fontId="5" fillId="60" borderId="72" xfId="237" applyFont="1" applyFill="1" applyBorder="1" applyAlignment="1" applyProtection="1">
      <alignment horizontal="right"/>
      <protection/>
    </xf>
    <xf numFmtId="0" fontId="5" fillId="60" borderId="73" xfId="237" applyFont="1" applyFill="1" applyBorder="1" applyAlignment="1" applyProtection="1">
      <alignment horizontal="right"/>
      <protection/>
    </xf>
    <xf numFmtId="0" fontId="0" fillId="56" borderId="0" xfId="237" applyFont="1" applyFill="1" applyAlignment="1" applyProtection="1">
      <alignment/>
      <protection/>
    </xf>
    <xf numFmtId="0" fontId="5" fillId="56" borderId="68" xfId="237" applyFont="1" applyFill="1" applyBorder="1" applyProtection="1">
      <alignment/>
      <protection/>
    </xf>
    <xf numFmtId="0" fontId="5" fillId="56" borderId="56" xfId="237" applyFont="1" applyFill="1" applyBorder="1" applyProtection="1">
      <alignment/>
      <protection/>
    </xf>
    <xf numFmtId="0" fontId="5" fillId="60" borderId="55" xfId="237" applyFont="1" applyFill="1" applyBorder="1" applyAlignment="1" applyProtection="1">
      <alignment horizontal="right"/>
      <protection/>
    </xf>
    <xf numFmtId="0" fontId="5" fillId="60" borderId="74" xfId="237" applyFont="1" applyFill="1" applyBorder="1" applyAlignment="1" applyProtection="1">
      <alignment horizontal="right"/>
      <protection/>
    </xf>
    <xf numFmtId="0" fontId="4" fillId="56" borderId="71" xfId="237" applyFont="1" applyFill="1" applyBorder="1" applyAlignment="1" applyProtection="1">
      <alignment horizontal="right"/>
      <protection/>
    </xf>
    <xf numFmtId="176" fontId="5" fillId="58" borderId="71" xfId="227" applyNumberFormat="1" applyFont="1" applyFill="1" applyBorder="1" applyAlignment="1" applyProtection="1">
      <alignment horizontal="center"/>
      <protection/>
    </xf>
    <xf numFmtId="0" fontId="19" fillId="60" borderId="74" xfId="237" applyFont="1" applyFill="1" applyBorder="1" applyAlignment="1" applyProtection="1">
      <alignment horizontal="right"/>
      <protection/>
    </xf>
    <xf numFmtId="0" fontId="19" fillId="60" borderId="55" xfId="237" applyFont="1" applyFill="1" applyBorder="1" applyAlignment="1" applyProtection="1">
      <alignment horizontal="right"/>
      <protection/>
    </xf>
    <xf numFmtId="0" fontId="0" fillId="56" borderId="0" xfId="237" applyFont="1" applyFill="1" applyBorder="1" applyProtection="1">
      <alignment/>
      <protection/>
    </xf>
    <xf numFmtId="0" fontId="5" fillId="56" borderId="55" xfId="237" applyFont="1" applyFill="1" applyBorder="1" applyProtection="1">
      <alignment/>
      <protection/>
    </xf>
    <xf numFmtId="0" fontId="0" fillId="56" borderId="56" xfId="237" applyFont="1" applyFill="1" applyBorder="1" applyProtection="1">
      <alignment/>
      <protection/>
    </xf>
    <xf numFmtId="10" fontId="5" fillId="60" borderId="74" xfId="174" applyNumberFormat="1" applyFont="1" applyFill="1" applyBorder="1" applyAlignment="1" applyProtection="1">
      <alignment/>
      <protection/>
    </xf>
    <xf numFmtId="176" fontId="5" fillId="60" borderId="74" xfId="250" applyNumberFormat="1" applyFont="1" applyFill="1" applyBorder="1" applyAlignment="1" applyProtection="1">
      <alignment/>
      <protection/>
    </xf>
    <xf numFmtId="3" fontId="19" fillId="60" borderId="55" xfId="250" applyNumberFormat="1" applyFont="1" applyFill="1" applyBorder="1" applyAlignment="1" applyProtection="1">
      <alignment horizontal="left" indent="2"/>
      <protection/>
    </xf>
    <xf numFmtId="10" fontId="19" fillId="60" borderId="74" xfId="174" applyNumberFormat="1" applyFont="1" applyFill="1" applyBorder="1" applyAlignment="1" applyProtection="1">
      <alignment horizontal="left" indent="2"/>
      <protection/>
    </xf>
    <xf numFmtId="3" fontId="19" fillId="60" borderId="74" xfId="250" applyNumberFormat="1" applyFont="1" applyFill="1" applyBorder="1" applyAlignment="1" applyProtection="1">
      <alignment horizontal="left" indent="2"/>
      <protection/>
    </xf>
    <xf numFmtId="0" fontId="5" fillId="56" borderId="55" xfId="237" applyFont="1" applyFill="1" applyBorder="1" applyAlignment="1" applyProtection="1">
      <alignment vertical="center"/>
      <protection/>
    </xf>
    <xf numFmtId="0" fontId="0" fillId="56" borderId="0" xfId="237" applyFont="1" applyFill="1" applyAlignment="1" applyProtection="1">
      <alignment horizontal="center"/>
      <protection/>
    </xf>
    <xf numFmtId="0" fontId="0" fillId="56" borderId="55" xfId="237" applyFont="1" applyFill="1" applyBorder="1" applyProtection="1">
      <alignment/>
      <protection/>
    </xf>
    <xf numFmtId="0" fontId="0" fillId="0" borderId="56" xfId="224" applyFont="1" applyFill="1" applyBorder="1" applyAlignment="1" applyProtection="1">
      <alignment horizontal="left"/>
      <protection/>
    </xf>
    <xf numFmtId="3" fontId="4" fillId="56" borderId="57" xfId="250" applyNumberFormat="1" applyFont="1" applyFill="1" applyBorder="1" applyAlignment="1" applyProtection="1">
      <alignment horizontal="right"/>
      <protection/>
    </xf>
    <xf numFmtId="0" fontId="0" fillId="56" borderId="57" xfId="237" applyFont="1" applyFill="1" applyBorder="1" applyAlignment="1" applyProtection="1">
      <alignment horizontal="right"/>
      <protection/>
    </xf>
    <xf numFmtId="10" fontId="5" fillId="60" borderId="74" xfId="174" applyNumberFormat="1" applyFont="1" applyFill="1" applyBorder="1" applyAlignment="1" applyProtection="1">
      <alignment horizontal="right"/>
      <protection/>
    </xf>
    <xf numFmtId="4" fontId="0" fillId="56" borderId="0" xfId="237" applyNumberFormat="1" applyFont="1" applyFill="1" applyAlignment="1" applyProtection="1">
      <alignment/>
      <protection/>
    </xf>
    <xf numFmtId="0" fontId="4" fillId="56" borderId="71" xfId="237" applyFont="1" applyFill="1" applyBorder="1" applyAlignment="1" applyProtection="1">
      <alignment horizontal="right" vertical="center"/>
      <protection/>
    </xf>
    <xf numFmtId="176" fontId="5" fillId="60" borderId="74" xfId="250" applyNumberFormat="1" applyFont="1" applyFill="1" applyBorder="1" applyAlignment="1" applyProtection="1">
      <alignment vertical="center"/>
      <protection/>
    </xf>
    <xf numFmtId="0" fontId="0" fillId="56" borderId="0" xfId="237" applyFont="1" applyFill="1" applyAlignment="1" applyProtection="1">
      <alignment vertical="center"/>
      <protection/>
    </xf>
    <xf numFmtId="0" fontId="0" fillId="0" borderId="63" xfId="227" applyFont="1" applyFill="1" applyBorder="1" applyAlignment="1" applyProtection="1">
      <alignment vertical="center" wrapText="1"/>
      <protection/>
    </xf>
    <xf numFmtId="0" fontId="21" fillId="56" borderId="75" xfId="237" applyFont="1" applyFill="1" applyBorder="1" applyProtection="1">
      <alignment/>
      <protection/>
    </xf>
    <xf numFmtId="0" fontId="21" fillId="56" borderId="76" xfId="237" applyFont="1" applyFill="1" applyBorder="1" applyProtection="1">
      <alignment/>
      <protection/>
    </xf>
    <xf numFmtId="0" fontId="21" fillId="56" borderId="77" xfId="237" applyFont="1" applyFill="1" applyBorder="1" applyAlignment="1" applyProtection="1">
      <alignment horizontal="right"/>
      <protection/>
    </xf>
    <xf numFmtId="0" fontId="21" fillId="60" borderId="75" xfId="237" applyFont="1" applyFill="1" applyBorder="1" applyAlignment="1" applyProtection="1">
      <alignment horizontal="right"/>
      <protection/>
    </xf>
    <xf numFmtId="0" fontId="21" fillId="60" borderId="78" xfId="237" applyFont="1" applyFill="1" applyBorder="1" applyAlignment="1" applyProtection="1">
      <alignment horizontal="right"/>
      <protection/>
    </xf>
    <xf numFmtId="0" fontId="21" fillId="56" borderId="0" xfId="237" applyFont="1" applyFill="1" applyAlignment="1" applyProtection="1">
      <alignment/>
      <protection/>
    </xf>
    <xf numFmtId="165" fontId="5" fillId="58" borderId="28" xfId="227" applyNumberFormat="1" applyFont="1" applyFill="1" applyBorder="1" applyAlignment="1" applyProtection="1">
      <alignment/>
      <protection/>
    </xf>
    <xf numFmtId="0" fontId="30" fillId="56" borderId="0" xfId="237" applyFont="1" applyFill="1" applyProtection="1">
      <alignment/>
      <protection/>
    </xf>
    <xf numFmtId="0" fontId="21" fillId="56" borderId="0" xfId="237" applyFont="1" applyFill="1" applyAlignment="1" applyProtection="1">
      <alignment horizontal="left"/>
      <protection/>
    </xf>
    <xf numFmtId="0" fontId="30" fillId="56" borderId="0" xfId="237" applyFont="1" applyFill="1" applyAlignment="1" applyProtection="1">
      <alignment horizontal="right"/>
      <protection/>
    </xf>
    <xf numFmtId="0" fontId="30" fillId="56" borderId="0" xfId="237" applyFont="1" applyFill="1" applyAlignment="1" applyProtection="1">
      <alignment/>
      <protection/>
    </xf>
    <xf numFmtId="0" fontId="0" fillId="56" borderId="0" xfId="237" applyFill="1" applyAlignment="1" applyProtection="1">
      <alignment horizontal="right"/>
      <protection/>
    </xf>
    <xf numFmtId="0" fontId="20" fillId="56" borderId="26" xfId="239" applyFont="1" applyFill="1" applyBorder="1" applyAlignment="1" applyProtection="1">
      <alignment/>
      <protection/>
    </xf>
    <xf numFmtId="0" fontId="20" fillId="56" borderId="0" xfId="239" applyFont="1" applyFill="1" applyBorder="1" applyAlignment="1" applyProtection="1">
      <alignment/>
      <protection/>
    </xf>
    <xf numFmtId="0" fontId="0" fillId="56" borderId="0" xfId="224" applyFill="1" applyProtection="1">
      <alignment/>
      <protection/>
    </xf>
    <xf numFmtId="0" fontId="2" fillId="56" borderId="26" xfId="224" applyFont="1" applyFill="1" applyBorder="1" applyAlignment="1" applyProtection="1">
      <alignment horizontal="center" vertical="center"/>
      <protection/>
    </xf>
    <xf numFmtId="0" fontId="2" fillId="56" borderId="79" xfId="224" applyFont="1" applyFill="1" applyBorder="1" applyAlignment="1" applyProtection="1">
      <alignment horizontal="center" vertical="center"/>
      <protection/>
    </xf>
    <xf numFmtId="0" fontId="2" fillId="56" borderId="53" xfId="224" applyFont="1" applyFill="1" applyBorder="1" applyAlignment="1" applyProtection="1">
      <alignment horizontal="center" vertical="center"/>
      <protection/>
    </xf>
    <xf numFmtId="0" fontId="5" fillId="56" borderId="67" xfId="237" applyFont="1" applyFill="1" applyBorder="1" applyAlignment="1" applyProtection="1">
      <alignment vertical="center" wrapText="1"/>
      <protection/>
    </xf>
    <xf numFmtId="0" fontId="5" fillId="56" borderId="68" xfId="224" applyFont="1" applyFill="1" applyBorder="1" applyAlignment="1" applyProtection="1">
      <alignment vertical="center"/>
      <protection/>
    </xf>
    <xf numFmtId="0" fontId="0" fillId="56" borderId="69" xfId="224" applyFont="1" applyFill="1" applyBorder="1" applyAlignment="1" applyProtection="1">
      <alignment vertical="center"/>
      <protection/>
    </xf>
    <xf numFmtId="0" fontId="0" fillId="56" borderId="71" xfId="224" applyFont="1" applyFill="1" applyBorder="1" applyAlignment="1" applyProtection="1">
      <alignment vertical="center"/>
      <protection/>
    </xf>
    <xf numFmtId="0" fontId="0" fillId="56" borderId="26" xfId="224" applyFont="1" applyFill="1" applyBorder="1" applyAlignment="1" applyProtection="1">
      <alignment vertical="center"/>
      <protection/>
    </xf>
    <xf numFmtId="165" fontId="5" fillId="60" borderId="80" xfId="224" applyNumberFormat="1" applyFont="1" applyFill="1" applyBorder="1" applyAlignment="1" applyProtection="1">
      <alignment vertical="center"/>
      <protection/>
    </xf>
    <xf numFmtId="10" fontId="5" fillId="58" borderId="81" xfId="174" applyNumberFormat="1" applyFont="1" applyFill="1" applyBorder="1" applyAlignment="1" applyProtection="1">
      <alignment vertical="center"/>
      <protection/>
    </xf>
    <xf numFmtId="165" fontId="5" fillId="60" borderId="71" xfId="224" applyNumberFormat="1" applyFont="1" applyFill="1" applyBorder="1" applyAlignment="1" applyProtection="1">
      <alignment vertical="center"/>
      <protection/>
    </xf>
    <xf numFmtId="0" fontId="0" fillId="56" borderId="68" xfId="224" applyFont="1" applyFill="1" applyBorder="1" applyAlignment="1" applyProtection="1">
      <alignment vertical="center"/>
      <protection/>
    </xf>
    <xf numFmtId="0" fontId="0" fillId="60" borderId="80" xfId="224" applyFont="1" applyFill="1" applyBorder="1" applyAlignment="1" applyProtection="1">
      <alignment vertical="center"/>
      <protection/>
    </xf>
    <xf numFmtId="10" fontId="0" fillId="60" borderId="82" xfId="174" applyNumberFormat="1" applyFont="1" applyFill="1" applyBorder="1" applyAlignment="1" applyProtection="1">
      <alignment horizontal="right" vertical="center"/>
      <protection/>
    </xf>
    <xf numFmtId="0" fontId="0" fillId="60" borderId="71" xfId="224" applyFont="1" applyFill="1" applyBorder="1" applyAlignment="1" applyProtection="1">
      <alignment vertical="center"/>
      <protection/>
    </xf>
    <xf numFmtId="0" fontId="5" fillId="56" borderId="68" xfId="224" applyFont="1" applyFill="1" applyBorder="1" applyAlignment="1" applyProtection="1">
      <alignment horizontal="right" vertical="center"/>
      <protection/>
    </xf>
    <xf numFmtId="0" fontId="5" fillId="56" borderId="69" xfId="224" applyFont="1" applyFill="1" applyBorder="1" applyAlignment="1" applyProtection="1">
      <alignment vertical="center"/>
      <protection/>
    </xf>
    <xf numFmtId="0" fontId="5" fillId="56" borderId="71" xfId="224" applyFont="1" applyFill="1" applyBorder="1" applyAlignment="1" applyProtection="1">
      <alignment vertical="center"/>
      <protection/>
    </xf>
    <xf numFmtId="0" fontId="5" fillId="56" borderId="26" xfId="224" applyFont="1" applyFill="1" applyBorder="1" applyAlignment="1" applyProtection="1">
      <alignment vertical="center"/>
      <protection/>
    </xf>
    <xf numFmtId="165" fontId="0" fillId="61" borderId="83" xfId="250" applyNumberFormat="1" applyFont="1" applyFill="1" applyBorder="1" applyAlignment="1" applyProtection="1">
      <alignment vertical="center"/>
      <protection/>
    </xf>
    <xf numFmtId="165" fontId="0" fillId="60" borderId="71" xfId="224" applyNumberFormat="1" applyFont="1" applyFill="1" applyBorder="1" applyAlignment="1" applyProtection="1">
      <alignment vertical="center"/>
      <protection/>
    </xf>
    <xf numFmtId="0" fontId="0" fillId="56" borderId="69" xfId="224" applyFont="1" applyFill="1" applyBorder="1" applyAlignment="1" applyProtection="1">
      <alignment horizontal="right" vertical="center"/>
      <protection/>
    </xf>
    <xf numFmtId="3" fontId="4" fillId="56" borderId="71" xfId="250" applyNumberFormat="1" applyFont="1" applyFill="1" applyBorder="1" applyAlignment="1" applyProtection="1">
      <alignment horizontal="right" vertical="center"/>
      <protection/>
    </xf>
    <xf numFmtId="3" fontId="4" fillId="56" borderId="26" xfId="250" applyNumberFormat="1" applyFont="1" applyFill="1" applyBorder="1" applyAlignment="1" applyProtection="1">
      <alignment horizontal="right" vertical="center"/>
      <protection/>
    </xf>
    <xf numFmtId="3" fontId="4" fillId="60" borderId="80" xfId="250" applyNumberFormat="1" applyFont="1" applyFill="1" applyBorder="1" applyAlignment="1" applyProtection="1">
      <alignment horizontal="right" vertical="center"/>
      <protection/>
    </xf>
    <xf numFmtId="10" fontId="4" fillId="60" borderId="82" xfId="174" applyNumberFormat="1" applyFont="1" applyFill="1" applyBorder="1" applyAlignment="1" applyProtection="1">
      <alignment horizontal="right" vertical="center"/>
      <protection/>
    </xf>
    <xf numFmtId="3" fontId="4" fillId="60" borderId="71" xfId="250" applyNumberFormat="1" applyFont="1" applyFill="1" applyBorder="1" applyAlignment="1" applyProtection="1">
      <alignment horizontal="right" vertical="center"/>
      <protection/>
    </xf>
    <xf numFmtId="0" fontId="0" fillId="56" borderId="71" xfId="224" applyFont="1" applyFill="1" applyBorder="1" applyAlignment="1" applyProtection="1">
      <alignment horizontal="right" vertical="center"/>
      <protection/>
    </xf>
    <xf numFmtId="0" fontId="0" fillId="56" borderId="26" xfId="224" applyFont="1" applyFill="1" applyBorder="1" applyAlignment="1" applyProtection="1">
      <alignment horizontal="right" vertical="center"/>
      <protection/>
    </xf>
    <xf numFmtId="0" fontId="0" fillId="60" borderId="80" xfId="224" applyFont="1" applyFill="1" applyBorder="1" applyAlignment="1" applyProtection="1">
      <alignment horizontal="right" vertical="center"/>
      <protection/>
    </xf>
    <xf numFmtId="0" fontId="0" fillId="60" borderId="71" xfId="224" applyFont="1" applyFill="1" applyBorder="1" applyAlignment="1" applyProtection="1">
      <alignment horizontal="right" vertical="center"/>
      <protection/>
    </xf>
    <xf numFmtId="0" fontId="0" fillId="60" borderId="83" xfId="224" applyFont="1" applyFill="1" applyBorder="1" applyAlignment="1" applyProtection="1">
      <alignment horizontal="right" vertical="center"/>
      <protection/>
    </xf>
    <xf numFmtId="0" fontId="5" fillId="56" borderId="69" xfId="224" applyFont="1" applyFill="1" applyBorder="1" applyAlignment="1" applyProtection="1">
      <alignment vertical="center" wrapText="1"/>
      <protection/>
    </xf>
    <xf numFmtId="165" fontId="5" fillId="61" borderId="83" xfId="250" applyNumberFormat="1" applyFont="1" applyFill="1" applyBorder="1" applyAlignment="1" applyProtection="1">
      <alignment vertical="center"/>
      <protection/>
    </xf>
    <xf numFmtId="0" fontId="5" fillId="56" borderId="56" xfId="224" applyFont="1" applyFill="1" applyBorder="1" applyAlignment="1" applyProtection="1">
      <alignment vertical="center"/>
      <protection/>
    </xf>
    <xf numFmtId="165" fontId="0" fillId="58" borderId="83" xfId="250" applyNumberFormat="1" applyFont="1" applyFill="1" applyBorder="1" applyAlignment="1" applyProtection="1">
      <alignment vertical="center"/>
      <protection/>
    </xf>
    <xf numFmtId="10" fontId="0" fillId="58" borderId="82" xfId="174" applyNumberFormat="1" applyFont="1" applyFill="1" applyBorder="1" applyAlignment="1" applyProtection="1">
      <alignment horizontal="right" vertical="center"/>
      <protection/>
    </xf>
    <xf numFmtId="165" fontId="0" fillId="58" borderId="71" xfId="224" applyNumberFormat="1" applyFont="1" applyFill="1" applyBorder="1" applyAlignment="1" applyProtection="1">
      <alignment vertical="center"/>
      <protection/>
    </xf>
    <xf numFmtId="0" fontId="5" fillId="56" borderId="62" xfId="224" applyFont="1" applyFill="1" applyBorder="1" applyAlignment="1" applyProtection="1">
      <alignment horizontal="right" vertical="center"/>
      <protection/>
    </xf>
    <xf numFmtId="0" fontId="5" fillId="56" borderId="55" xfId="224" applyFont="1" applyFill="1" applyBorder="1" applyAlignment="1" applyProtection="1">
      <alignment horizontal="right" vertical="center"/>
      <protection/>
    </xf>
    <xf numFmtId="0" fontId="5" fillId="56" borderId="0" xfId="224" applyFont="1" applyFill="1" applyBorder="1" applyAlignment="1" applyProtection="1">
      <alignment vertical="center" wrapText="1"/>
      <protection/>
    </xf>
    <xf numFmtId="3" fontId="4" fillId="56" borderId="54" xfId="250" applyNumberFormat="1" applyFont="1" applyFill="1" applyBorder="1" applyAlignment="1" applyProtection="1">
      <alignment horizontal="right" vertical="center"/>
      <protection/>
    </xf>
    <xf numFmtId="3" fontId="4" fillId="60" borderId="22" xfId="250" applyNumberFormat="1" applyFont="1" applyFill="1" applyBorder="1" applyAlignment="1" applyProtection="1">
      <alignment horizontal="right" vertical="center"/>
      <protection/>
    </xf>
    <xf numFmtId="10" fontId="4" fillId="60" borderId="48" xfId="174" applyNumberFormat="1" applyFont="1" applyFill="1" applyBorder="1" applyAlignment="1" applyProtection="1">
      <alignment horizontal="right" vertical="center"/>
      <protection/>
    </xf>
    <xf numFmtId="3" fontId="4" fillId="60" borderId="54" xfId="250" applyNumberFormat="1" applyFont="1" applyFill="1" applyBorder="1" applyAlignment="1" applyProtection="1">
      <alignment horizontal="right" vertical="center"/>
      <protection/>
    </xf>
    <xf numFmtId="0" fontId="5" fillId="56" borderId="46" xfId="224" applyFont="1" applyFill="1" applyBorder="1" applyAlignment="1" applyProtection="1">
      <alignment horizontal="right" vertical="center"/>
      <protection/>
    </xf>
    <xf numFmtId="0" fontId="5" fillId="56" borderId="65" xfId="224" applyFont="1" applyFill="1" applyBorder="1" applyAlignment="1" applyProtection="1">
      <alignment vertical="center" wrapText="1"/>
      <protection/>
    </xf>
    <xf numFmtId="3" fontId="4" fillId="56" borderId="24" xfId="250" applyNumberFormat="1" applyFont="1" applyFill="1" applyBorder="1" applyAlignment="1" applyProtection="1">
      <alignment horizontal="right" vertical="center"/>
      <protection/>
    </xf>
    <xf numFmtId="165" fontId="5" fillId="60" borderId="79" xfId="250" applyNumberFormat="1" applyFont="1" applyFill="1" applyBorder="1" applyAlignment="1" applyProtection="1">
      <alignment horizontal="right" vertical="center"/>
      <protection/>
    </xf>
    <xf numFmtId="10" fontId="5" fillId="60" borderId="65" xfId="179" applyNumberFormat="1" applyFont="1" applyFill="1" applyBorder="1" applyAlignment="1" applyProtection="1">
      <alignment horizontal="right" vertical="center"/>
      <protection/>
    </xf>
    <xf numFmtId="165" fontId="5" fillId="60" borderId="84" xfId="250" applyNumberFormat="1" applyFont="1" applyFill="1" applyBorder="1" applyAlignment="1" applyProtection="1">
      <alignment horizontal="right" vertical="center"/>
      <protection/>
    </xf>
    <xf numFmtId="0" fontId="0" fillId="56" borderId="0" xfId="224" applyFont="1" applyFill="1" applyAlignment="1" applyProtection="1">
      <alignment vertical="center"/>
      <protection/>
    </xf>
    <xf numFmtId="0" fontId="4" fillId="56" borderId="0" xfId="224" applyFont="1" applyFill="1" applyProtection="1">
      <alignment/>
      <protection/>
    </xf>
    <xf numFmtId="165" fontId="4" fillId="56" borderId="0" xfId="224" applyNumberFormat="1" applyFont="1" applyFill="1" applyProtection="1">
      <alignment/>
      <protection/>
    </xf>
    <xf numFmtId="0" fontId="2" fillId="56" borderId="26" xfId="0" applyFont="1" applyFill="1" applyBorder="1" applyAlignment="1" applyProtection="1">
      <alignment/>
      <protection/>
    </xf>
    <xf numFmtId="0" fontId="4" fillId="56" borderId="0" xfId="0" applyFont="1" applyFill="1" applyAlignment="1" applyProtection="1">
      <alignment/>
      <protection/>
    </xf>
    <xf numFmtId="0" fontId="37" fillId="56" borderId="0" xfId="81" applyFont="1" applyFill="1" applyProtection="1" quotePrefix="1">
      <alignment/>
      <protection/>
    </xf>
    <xf numFmtId="0" fontId="37" fillId="56" borderId="0" xfId="86" applyFont="1" applyFill="1" applyProtection="1" quotePrefix="1">
      <alignment/>
      <protection/>
    </xf>
    <xf numFmtId="0" fontId="5" fillId="56" borderId="18" xfId="0" applyFont="1" applyFill="1" applyBorder="1" applyAlignment="1" applyProtection="1">
      <alignment horizontal="left" vertical="top" wrapText="1"/>
      <protection/>
    </xf>
    <xf numFmtId="0" fontId="5" fillId="56" borderId="44" xfId="0" applyFont="1" applyFill="1" applyBorder="1" applyAlignment="1" applyProtection="1">
      <alignment horizontal="left" vertical="top"/>
      <protection/>
    </xf>
    <xf numFmtId="0" fontId="0" fillId="56" borderId="44" xfId="0" applyFill="1" applyBorder="1" applyAlignment="1" applyProtection="1">
      <alignment vertical="top"/>
      <protection/>
    </xf>
    <xf numFmtId="0" fontId="5" fillId="56" borderId="44" xfId="0" applyFont="1" applyFill="1" applyBorder="1" applyAlignment="1" applyProtection="1">
      <alignment horizontal="center" vertical="top" wrapText="1"/>
      <protection/>
    </xf>
    <xf numFmtId="0" fontId="5" fillId="56" borderId="0" xfId="0" applyFont="1" applyFill="1" applyBorder="1" applyAlignment="1" applyProtection="1">
      <alignment horizontal="center" vertical="top" wrapText="1"/>
      <protection/>
    </xf>
    <xf numFmtId="0" fontId="0" fillId="56" borderId="18" xfId="0" applyFill="1" applyBorder="1" applyAlignment="1" applyProtection="1">
      <alignment/>
      <protection/>
    </xf>
    <xf numFmtId="0" fontId="19" fillId="56" borderId="18" xfId="0" applyFont="1" applyFill="1" applyBorder="1" applyAlignment="1" applyProtection="1">
      <alignment/>
      <protection/>
    </xf>
    <xf numFmtId="165" fontId="19" fillId="56" borderId="18" xfId="0" applyNumberFormat="1" applyFont="1" applyFill="1" applyBorder="1" applyAlignment="1" applyProtection="1">
      <alignment/>
      <protection/>
    </xf>
    <xf numFmtId="165" fontId="19" fillId="60" borderId="18" xfId="0" applyNumberFormat="1" applyFont="1" applyFill="1" applyBorder="1" applyAlignment="1" applyProtection="1">
      <alignment/>
      <protection/>
    </xf>
    <xf numFmtId="0" fontId="19" fillId="56" borderId="0" xfId="0" applyFont="1" applyFill="1" applyBorder="1" applyAlignment="1" applyProtection="1">
      <alignment horizontal="left"/>
      <protection/>
    </xf>
    <xf numFmtId="0" fontId="19" fillId="56" borderId="0" xfId="0" applyFont="1" applyFill="1" applyBorder="1" applyAlignment="1" applyProtection="1">
      <alignment/>
      <protection/>
    </xf>
    <xf numFmtId="165" fontId="19" fillId="56" borderId="0" xfId="0" applyNumberFormat="1" applyFont="1" applyFill="1" applyBorder="1" applyAlignment="1" applyProtection="1">
      <alignment/>
      <protection/>
    </xf>
    <xf numFmtId="165" fontId="0" fillId="57" borderId="18" xfId="250" applyNumberFormat="1" applyFont="1" applyFill="1" applyBorder="1" applyAlignment="1" applyProtection="1">
      <alignment vertical="top"/>
      <protection/>
    </xf>
    <xf numFmtId="165" fontId="0" fillId="55" borderId="18" xfId="250" applyNumberFormat="1" applyFont="1" applyFill="1" applyBorder="1" applyAlignment="1" applyProtection="1">
      <alignment vertical="top"/>
      <protection locked="0"/>
    </xf>
    <xf numFmtId="0" fontId="0" fillId="56" borderId="45" xfId="0" applyFont="1" applyFill="1" applyBorder="1" applyAlignment="1" applyProtection="1">
      <alignment horizontal="center" vertical="top"/>
      <protection/>
    </xf>
    <xf numFmtId="0" fontId="97" fillId="56" borderId="0" xfId="0" applyFont="1" applyFill="1" applyAlignment="1" applyProtection="1">
      <alignment/>
      <protection/>
    </xf>
    <xf numFmtId="0" fontId="0" fillId="56" borderId="0" xfId="0" applyFont="1" applyFill="1" applyAlignment="1" applyProtection="1">
      <alignment/>
      <protection/>
    </xf>
    <xf numFmtId="0" fontId="5" fillId="56" borderId="18" xfId="0" applyFont="1" applyFill="1" applyBorder="1" applyAlignment="1" applyProtection="1">
      <alignment/>
      <protection/>
    </xf>
    <xf numFmtId="0" fontId="0" fillId="56" borderId="45" xfId="0" applyFont="1" applyFill="1" applyBorder="1" applyAlignment="1" applyProtection="1">
      <alignment vertical="center" wrapText="1"/>
      <protection/>
    </xf>
    <xf numFmtId="0" fontId="0" fillId="56" borderId="45" xfId="0" applyFill="1" applyBorder="1" applyAlignment="1" applyProtection="1">
      <alignment/>
      <protection/>
    </xf>
    <xf numFmtId="165" fontId="0" fillId="56" borderId="18" xfId="250" applyNumberFormat="1" applyFont="1" applyFill="1" applyBorder="1" applyAlignment="1" applyProtection="1">
      <alignment horizontal="right" vertical="top"/>
      <protection/>
    </xf>
    <xf numFmtId="0" fontId="4" fillId="56" borderId="18" xfId="0" applyFont="1" applyFill="1" applyBorder="1" applyAlignment="1" applyProtection="1">
      <alignment horizontal="left" vertical="center" wrapText="1" indent="3"/>
      <protection/>
    </xf>
    <xf numFmtId="0" fontId="0" fillId="56" borderId="0" xfId="0" applyFill="1" applyBorder="1" applyAlignment="1" applyProtection="1">
      <alignment horizontal="right"/>
      <protection/>
    </xf>
    <xf numFmtId="0" fontId="0" fillId="56" borderId="43" xfId="0" applyFill="1" applyBorder="1" applyAlignment="1" applyProtection="1">
      <alignment/>
      <protection/>
    </xf>
    <xf numFmtId="0" fontId="0" fillId="56" borderId="42" xfId="0" applyFill="1" applyBorder="1" applyAlignment="1" applyProtection="1">
      <alignment horizontal="right"/>
      <protection/>
    </xf>
    <xf numFmtId="0" fontId="0" fillId="56" borderId="45" xfId="0" applyFont="1" applyFill="1" applyBorder="1" applyAlignment="1" applyProtection="1">
      <alignment wrapText="1"/>
      <protection/>
    </xf>
    <xf numFmtId="0" fontId="0" fillId="56" borderId="18" xfId="0" applyFont="1" applyFill="1" applyBorder="1" applyAlignment="1" applyProtection="1">
      <alignment vertical="center" wrapText="1"/>
      <protection/>
    </xf>
    <xf numFmtId="0" fontId="0" fillId="56" borderId="0" xfId="0" applyFont="1" applyFill="1" applyBorder="1" applyAlignment="1" applyProtection="1">
      <alignment vertical="center" wrapText="1"/>
      <protection/>
    </xf>
    <xf numFmtId="165" fontId="4" fillId="56" borderId="0" xfId="250" applyNumberFormat="1" applyFont="1" applyFill="1" applyBorder="1" applyAlignment="1" applyProtection="1">
      <alignment horizontal="right" vertical="top"/>
      <protection/>
    </xf>
    <xf numFmtId="0" fontId="0" fillId="56" borderId="18" xfId="0" applyFont="1" applyFill="1" applyBorder="1" applyAlignment="1" applyProtection="1">
      <alignment horizontal="left" vertical="center" wrapText="1"/>
      <protection/>
    </xf>
    <xf numFmtId="0" fontId="0" fillId="63" borderId="18" xfId="0" applyFill="1" applyBorder="1" applyAlignment="1" applyProtection="1">
      <alignment horizontal="right"/>
      <protection/>
    </xf>
    <xf numFmtId="10" fontId="4" fillId="60" borderId="18" xfId="174" applyNumberFormat="1" applyFont="1" applyFill="1" applyBorder="1" applyAlignment="1" applyProtection="1">
      <alignment horizontal="right" vertical="top"/>
      <protection/>
    </xf>
    <xf numFmtId="0" fontId="0" fillId="56" borderId="18" xfId="0" applyFont="1" applyFill="1" applyBorder="1" applyAlignment="1" applyProtection="1">
      <alignment/>
      <protection/>
    </xf>
    <xf numFmtId="10" fontId="0" fillId="63" borderId="18" xfId="174" applyNumberFormat="1" applyFont="1" applyFill="1" applyBorder="1" applyAlignment="1" applyProtection="1">
      <alignment horizontal="right"/>
      <protection/>
    </xf>
    <xf numFmtId="0" fontId="0" fillId="56" borderId="18" xfId="0" applyFont="1" applyFill="1" applyBorder="1" applyAlignment="1" applyProtection="1">
      <alignment horizontal="left" wrapText="1"/>
      <protection/>
    </xf>
    <xf numFmtId="165" fontId="0" fillId="60" borderId="18" xfId="0" applyNumberFormat="1" applyFill="1" applyBorder="1" applyAlignment="1" applyProtection="1">
      <alignment horizontal="right"/>
      <protection/>
    </xf>
    <xf numFmtId="0" fontId="5" fillId="56" borderId="18" xfId="0" applyFont="1" applyFill="1" applyBorder="1" applyAlignment="1" applyProtection="1">
      <alignment horizontal="left" wrapText="1"/>
      <protection/>
    </xf>
    <xf numFmtId="0" fontId="29" fillId="0" borderId="0" xfId="227" applyFont="1" applyFill="1" applyProtection="1">
      <alignment/>
      <protection/>
    </xf>
    <xf numFmtId="0" fontId="21" fillId="0" borderId="0" xfId="239" applyFont="1" applyFill="1" applyProtection="1">
      <alignment/>
      <protection/>
    </xf>
    <xf numFmtId="0" fontId="3" fillId="0" borderId="0" xfId="227" applyFont="1" applyProtection="1">
      <alignment/>
      <protection/>
    </xf>
    <xf numFmtId="0" fontId="0" fillId="0" borderId="0" xfId="227" applyFont="1" applyProtection="1">
      <alignment/>
      <protection/>
    </xf>
    <xf numFmtId="0" fontId="4" fillId="0" borderId="0" xfId="227" applyFont="1" applyProtection="1">
      <alignment/>
      <protection/>
    </xf>
    <xf numFmtId="0" fontId="4" fillId="56" borderId="0" xfId="227" applyFont="1" applyFill="1" applyProtection="1">
      <alignment/>
      <protection/>
    </xf>
    <xf numFmtId="0" fontId="0" fillId="0" borderId="0" xfId="239" applyFont="1" applyFill="1" applyProtection="1">
      <alignment/>
      <protection/>
    </xf>
    <xf numFmtId="0" fontId="20" fillId="0" borderId="0" xfId="227" applyFont="1" applyAlignment="1" applyProtection="1">
      <alignment vertical="top"/>
      <protection/>
    </xf>
    <xf numFmtId="0" fontId="0" fillId="0" borderId="0" xfId="227" applyFont="1" applyAlignment="1" applyProtection="1">
      <alignment vertical="top"/>
      <protection/>
    </xf>
    <xf numFmtId="0" fontId="5" fillId="56" borderId="26" xfId="227" applyFont="1" applyFill="1" applyBorder="1" applyProtection="1">
      <alignment/>
      <protection/>
    </xf>
    <xf numFmtId="0" fontId="0" fillId="56" borderId="0" xfId="227" applyFont="1" applyFill="1" applyBorder="1" applyProtection="1">
      <alignment/>
      <protection/>
    </xf>
    <xf numFmtId="0" fontId="0" fillId="56" borderId="85" xfId="227" applyFont="1" applyFill="1" applyBorder="1" applyProtection="1">
      <alignment/>
      <protection/>
    </xf>
    <xf numFmtId="0" fontId="0" fillId="56" borderId="44" xfId="227" applyFont="1" applyFill="1" applyBorder="1" applyProtection="1">
      <alignment/>
      <protection/>
    </xf>
    <xf numFmtId="0" fontId="0" fillId="0" borderId="50" xfId="227" applyFont="1" applyBorder="1" applyProtection="1">
      <alignment/>
      <protection/>
    </xf>
    <xf numFmtId="0" fontId="0" fillId="0" borderId="86" xfId="227" applyFont="1" applyBorder="1" applyProtection="1">
      <alignment/>
      <protection/>
    </xf>
    <xf numFmtId="0" fontId="0" fillId="0" borderId="52" xfId="227" applyFont="1" applyBorder="1" applyProtection="1">
      <alignment/>
      <protection/>
    </xf>
    <xf numFmtId="0" fontId="0" fillId="58" borderId="50" xfId="227" applyFont="1" applyFill="1" applyBorder="1" applyProtection="1">
      <alignment/>
      <protection/>
    </xf>
    <xf numFmtId="0" fontId="0" fillId="58" borderId="86" xfId="227" applyFont="1" applyFill="1" applyBorder="1" applyProtection="1">
      <alignment/>
      <protection/>
    </xf>
    <xf numFmtId="0" fontId="0" fillId="58" borderId="52" xfId="227" applyFont="1" applyFill="1" applyBorder="1" applyProtection="1">
      <alignment/>
      <protection/>
    </xf>
    <xf numFmtId="165" fontId="0" fillId="0" borderId="54" xfId="227" applyNumberFormat="1" applyFont="1" applyBorder="1" applyAlignment="1" applyProtection="1">
      <alignment vertical="top"/>
      <protection/>
    </xf>
    <xf numFmtId="165" fontId="4" fillId="61" borderId="23" xfId="250" applyNumberFormat="1" applyFont="1" applyFill="1" applyBorder="1" applyAlignment="1" applyProtection="1">
      <alignment horizontal="right" vertical="top"/>
      <protection/>
    </xf>
    <xf numFmtId="165" fontId="0" fillId="58" borderId="54" xfId="227" applyNumberFormat="1" applyFont="1" applyFill="1" applyBorder="1" applyAlignment="1" applyProtection="1">
      <alignment vertical="top"/>
      <protection/>
    </xf>
    <xf numFmtId="0" fontId="0" fillId="56" borderId="26" xfId="227" applyFont="1" applyFill="1" applyBorder="1" applyAlignment="1" applyProtection="1">
      <alignment horizontal="left" vertical="top" wrapText="1"/>
      <protection/>
    </xf>
    <xf numFmtId="0" fontId="0" fillId="56" borderId="0" xfId="227" applyFont="1" applyFill="1" applyBorder="1" applyAlignment="1" applyProtection="1">
      <alignment horizontal="left" vertical="top" wrapText="1"/>
      <protection/>
    </xf>
    <xf numFmtId="0" fontId="4" fillId="0" borderId="22" xfId="227" applyFont="1" applyBorder="1" applyProtection="1">
      <alignment/>
      <protection/>
    </xf>
    <xf numFmtId="0" fontId="4" fillId="0" borderId="23" xfId="227" applyFont="1" applyBorder="1" applyProtection="1">
      <alignment/>
      <protection/>
    </xf>
    <xf numFmtId="0" fontId="0" fillId="0" borderId="54" xfId="227" applyFont="1" applyBorder="1" applyAlignment="1" applyProtection="1">
      <alignment vertical="top"/>
      <protection/>
    </xf>
    <xf numFmtId="0" fontId="0" fillId="58" borderId="26" xfId="227" applyFont="1" applyFill="1" applyBorder="1" applyProtection="1">
      <alignment/>
      <protection/>
    </xf>
    <xf numFmtId="0" fontId="0" fillId="58" borderId="23" xfId="227" applyFont="1" applyFill="1" applyBorder="1" applyProtection="1">
      <alignment/>
      <protection/>
    </xf>
    <xf numFmtId="0" fontId="0" fillId="58" borderId="54" xfId="227" applyFont="1" applyFill="1" applyBorder="1" applyProtection="1">
      <alignment/>
      <protection/>
    </xf>
    <xf numFmtId="0" fontId="0" fillId="0" borderId="22" xfId="227" applyFont="1" applyBorder="1" applyProtection="1">
      <alignment/>
      <protection/>
    </xf>
    <xf numFmtId="0" fontId="0" fillId="0" borderId="23" xfId="227" applyFont="1" applyBorder="1" applyProtection="1">
      <alignment/>
      <protection/>
    </xf>
    <xf numFmtId="0" fontId="0" fillId="56" borderId="87" xfId="227" applyFont="1" applyFill="1" applyBorder="1" applyAlignment="1" applyProtection="1">
      <alignment vertical="top"/>
      <protection/>
    </xf>
    <xf numFmtId="0" fontId="0" fillId="56" borderId="42" xfId="227" applyFont="1" applyFill="1" applyBorder="1" applyAlignment="1" applyProtection="1">
      <alignment vertical="top"/>
      <protection/>
    </xf>
    <xf numFmtId="0" fontId="0" fillId="56" borderId="26" xfId="227" applyFont="1" applyFill="1" applyBorder="1" applyAlignment="1" applyProtection="1">
      <alignment vertical="top"/>
      <protection/>
    </xf>
    <xf numFmtId="0" fontId="0" fillId="56" borderId="0" xfId="227" applyFont="1" applyFill="1" applyBorder="1" applyAlignment="1" applyProtection="1">
      <alignment vertical="top" wrapText="1"/>
      <protection/>
    </xf>
    <xf numFmtId="0" fontId="4" fillId="0" borderId="88" xfId="227" applyFont="1" applyBorder="1" applyProtection="1">
      <alignment/>
      <protection/>
    </xf>
    <xf numFmtId="0" fontId="4" fillId="0" borderId="45" xfId="227" applyFont="1" applyBorder="1" applyProtection="1">
      <alignment/>
      <protection/>
    </xf>
    <xf numFmtId="0" fontId="0" fillId="0" borderId="89" xfId="227" applyFont="1" applyBorder="1" applyAlignment="1" applyProtection="1">
      <alignment vertical="top"/>
      <protection/>
    </xf>
    <xf numFmtId="0" fontId="0" fillId="58" borderId="85" xfId="227" applyFont="1" applyFill="1" applyBorder="1" applyProtection="1">
      <alignment/>
      <protection/>
    </xf>
    <xf numFmtId="0" fontId="0" fillId="58" borderId="45" xfId="227" applyFont="1" applyFill="1" applyBorder="1" applyProtection="1">
      <alignment/>
      <protection/>
    </xf>
    <xf numFmtId="0" fontId="0" fillId="58" borderId="89" xfId="227" applyFont="1" applyFill="1" applyBorder="1" applyProtection="1">
      <alignment/>
      <protection/>
    </xf>
    <xf numFmtId="0" fontId="0" fillId="0" borderId="88" xfId="227" applyFont="1" applyBorder="1" applyProtection="1">
      <alignment/>
      <protection/>
    </xf>
    <xf numFmtId="0" fontId="0" fillId="0" borderId="45" xfId="227" applyFont="1" applyBorder="1" applyProtection="1">
      <alignment/>
      <protection/>
    </xf>
    <xf numFmtId="0" fontId="4" fillId="0" borderId="90" xfId="227" applyFont="1" applyBorder="1" applyProtection="1">
      <alignment/>
      <protection/>
    </xf>
    <xf numFmtId="0" fontId="4" fillId="0" borderId="25" xfId="227" applyFont="1" applyBorder="1" applyProtection="1">
      <alignment/>
      <protection/>
    </xf>
    <xf numFmtId="0" fontId="0" fillId="0" borderId="91" xfId="227" applyFont="1" applyBorder="1" applyAlignment="1" applyProtection="1">
      <alignment vertical="top"/>
      <protection/>
    </xf>
    <xf numFmtId="0" fontId="0" fillId="58" borderId="87" xfId="227" applyFont="1" applyFill="1" applyBorder="1" applyProtection="1">
      <alignment/>
      <protection/>
    </xf>
    <xf numFmtId="0" fontId="0" fillId="58" borderId="25" xfId="227" applyFont="1" applyFill="1" applyBorder="1" applyProtection="1">
      <alignment/>
      <protection/>
    </xf>
    <xf numFmtId="0" fontId="0" fillId="58" borderId="91" xfId="227" applyFont="1" applyFill="1" applyBorder="1" applyProtection="1">
      <alignment/>
      <protection/>
    </xf>
    <xf numFmtId="0" fontId="0" fillId="0" borderId="90" xfId="227" applyFont="1" applyBorder="1" applyProtection="1">
      <alignment/>
      <protection/>
    </xf>
    <xf numFmtId="0" fontId="0" fillId="0" borderId="25" xfId="227" applyFont="1" applyBorder="1" applyProtection="1">
      <alignment/>
      <protection/>
    </xf>
    <xf numFmtId="0" fontId="0" fillId="56" borderId="0" xfId="227" applyFont="1" applyFill="1" applyBorder="1" applyAlignment="1" applyProtection="1">
      <alignment vertical="top"/>
      <protection/>
    </xf>
    <xf numFmtId="0" fontId="0" fillId="56" borderId="85" xfId="227" applyFont="1" applyFill="1" applyBorder="1" applyAlignment="1" applyProtection="1">
      <alignment vertical="top"/>
      <protection/>
    </xf>
    <xf numFmtId="0" fontId="0" fillId="56" borderId="44" xfId="227" applyFont="1" applyFill="1" applyBorder="1" applyAlignment="1" applyProtection="1">
      <alignment vertical="top"/>
      <protection/>
    </xf>
    <xf numFmtId="0" fontId="0" fillId="56" borderId="26" xfId="227" applyFont="1" applyFill="1" applyBorder="1" applyAlignment="1" applyProtection="1">
      <alignment horizontal="right" wrapText="1"/>
      <protection/>
    </xf>
    <xf numFmtId="0" fontId="0" fillId="56" borderId="0" xfId="227" applyFont="1" applyFill="1" applyBorder="1" applyAlignment="1" applyProtection="1">
      <alignment horizontal="left" wrapText="1"/>
      <protection/>
    </xf>
    <xf numFmtId="0" fontId="0" fillId="0" borderId="26" xfId="227" applyFont="1" applyBorder="1" applyProtection="1">
      <alignment/>
      <protection/>
    </xf>
    <xf numFmtId="0" fontId="0" fillId="0" borderId="54" xfId="227" applyFont="1" applyBorder="1" applyProtection="1">
      <alignment/>
      <protection/>
    </xf>
    <xf numFmtId="0" fontId="0" fillId="56" borderId="66" xfId="227" applyFont="1" applyFill="1" applyBorder="1" applyAlignment="1" applyProtection="1">
      <alignment horizontal="right" wrapText="1"/>
      <protection/>
    </xf>
    <xf numFmtId="0" fontId="0" fillId="56" borderId="27" xfId="227" applyFont="1" applyFill="1" applyBorder="1" applyAlignment="1" applyProtection="1">
      <alignment horizontal="left" wrapText="1"/>
      <protection/>
    </xf>
    <xf numFmtId="0" fontId="0" fillId="0" borderId="66" xfId="227" applyFont="1" applyBorder="1" applyProtection="1">
      <alignment/>
      <protection/>
    </xf>
    <xf numFmtId="0" fontId="0" fillId="0" borderId="92" xfId="227" applyFont="1" applyBorder="1" applyProtection="1">
      <alignment/>
      <protection/>
    </xf>
    <xf numFmtId="0" fontId="0" fillId="0" borderId="67" xfId="227" applyFont="1" applyBorder="1" applyProtection="1">
      <alignment/>
      <protection/>
    </xf>
    <xf numFmtId="0" fontId="0" fillId="58" borderId="66" xfId="227" applyFont="1" applyFill="1" applyBorder="1" applyProtection="1">
      <alignment/>
      <protection/>
    </xf>
    <xf numFmtId="0" fontId="0" fillId="58" borderId="92" xfId="227" applyFont="1" applyFill="1" applyBorder="1" applyProtection="1">
      <alignment/>
      <protection/>
    </xf>
    <xf numFmtId="0" fontId="0" fillId="58" borderId="67" xfId="227" applyFont="1" applyFill="1" applyBorder="1" applyProtection="1">
      <alignment/>
      <protection/>
    </xf>
    <xf numFmtId="0" fontId="5" fillId="56" borderId="46" xfId="227" applyFont="1" applyFill="1" applyBorder="1" applyProtection="1">
      <alignment/>
      <protection/>
    </xf>
    <xf numFmtId="0" fontId="5" fillId="56" borderId="24" xfId="227" applyFont="1" applyFill="1" applyBorder="1" applyProtection="1">
      <alignment/>
      <protection/>
    </xf>
    <xf numFmtId="165" fontId="5" fillId="0" borderId="39" xfId="227" applyNumberFormat="1" applyFont="1" applyBorder="1" applyProtection="1">
      <alignment/>
      <protection/>
    </xf>
    <xf numFmtId="165" fontId="5" fillId="58" borderId="39" xfId="227" applyNumberFormat="1" applyFont="1" applyFill="1" applyBorder="1" applyProtection="1">
      <alignment/>
      <protection/>
    </xf>
    <xf numFmtId="165" fontId="5" fillId="56" borderId="0" xfId="227" applyNumberFormat="1" applyFont="1" applyFill="1" applyProtection="1">
      <alignment/>
      <protection/>
    </xf>
    <xf numFmtId="0" fontId="5" fillId="0" borderId="0" xfId="227" applyFont="1" applyProtection="1">
      <alignment/>
      <protection/>
    </xf>
    <xf numFmtId="10" fontId="0" fillId="63" borderId="81" xfId="174" applyNumberFormat="1" applyFont="1" applyFill="1" applyBorder="1" applyAlignment="1" applyProtection="1">
      <alignment vertical="center"/>
      <protection/>
    </xf>
    <xf numFmtId="10" fontId="5" fillId="63" borderId="81" xfId="174" applyNumberFormat="1" applyFont="1" applyFill="1" applyBorder="1" applyAlignment="1" applyProtection="1">
      <alignment vertical="center"/>
      <protection/>
    </xf>
    <xf numFmtId="10" fontId="5" fillId="63" borderId="74" xfId="174" applyNumberFormat="1" applyFont="1" applyFill="1" applyBorder="1" applyAlignment="1" applyProtection="1">
      <alignment vertical="center"/>
      <protection/>
    </xf>
    <xf numFmtId="10" fontId="5" fillId="63" borderId="74" xfId="174" applyNumberFormat="1" applyFont="1" applyFill="1" applyBorder="1" applyAlignment="1" applyProtection="1">
      <alignment/>
      <protection/>
    </xf>
    <xf numFmtId="10" fontId="0" fillId="63" borderId="60" xfId="174" applyNumberFormat="1" applyFont="1" applyFill="1" applyBorder="1" applyAlignment="1" applyProtection="1">
      <alignment/>
      <protection/>
    </xf>
    <xf numFmtId="10" fontId="5" fillId="63" borderId="60" xfId="174" applyNumberFormat="1" applyFont="1" applyFill="1" applyBorder="1" applyAlignment="1" applyProtection="1">
      <alignment/>
      <protection/>
    </xf>
    <xf numFmtId="0" fontId="0" fillId="56" borderId="0" xfId="224" applyFont="1" applyFill="1" applyAlignment="1" applyProtection="1">
      <alignment/>
      <protection/>
    </xf>
    <xf numFmtId="0" fontId="4" fillId="0" borderId="18" xfId="0" applyFont="1" applyBorder="1" applyAlignment="1" applyProtection="1">
      <alignment horizontal="left" vertical="top" wrapText="1" indent="2"/>
      <protection/>
    </xf>
    <xf numFmtId="0" fontId="4" fillId="56" borderId="45" xfId="0" applyFont="1" applyFill="1" applyBorder="1" applyAlignment="1" applyProtection="1">
      <alignment horizontal="left" vertical="top" wrapText="1" indent="2"/>
      <protection/>
    </xf>
    <xf numFmtId="0" fontId="4" fillId="56" borderId="18" xfId="0" applyFont="1" applyFill="1" applyBorder="1" applyAlignment="1" applyProtection="1">
      <alignment horizontal="left" vertical="top" wrapText="1" indent="2"/>
      <protection/>
    </xf>
    <xf numFmtId="0" fontId="4" fillId="0" borderId="18" xfId="0" applyFont="1" applyFill="1" applyBorder="1" applyAlignment="1" applyProtection="1">
      <alignment horizontal="left" vertical="top" wrapText="1" indent="2"/>
      <protection/>
    </xf>
    <xf numFmtId="0" fontId="25" fillId="56" borderId="0" xfId="81" applyFont="1" applyFill="1" applyProtection="1" quotePrefix="1">
      <alignment/>
      <protection/>
    </xf>
    <xf numFmtId="0" fontId="25" fillId="56" borderId="0" xfId="86" applyFont="1" applyFill="1" applyProtection="1" quotePrefix="1">
      <alignment/>
      <protection/>
    </xf>
    <xf numFmtId="0" fontId="19" fillId="56" borderId="18" xfId="0" applyFont="1" applyFill="1" applyBorder="1" applyAlignment="1" applyProtection="1">
      <alignment vertical="top"/>
      <protection/>
    </xf>
    <xf numFmtId="165" fontId="19" fillId="56" borderId="18" xfId="0" applyNumberFormat="1" applyFont="1" applyFill="1" applyBorder="1" applyAlignment="1" applyProtection="1">
      <alignment vertical="top"/>
      <protection/>
    </xf>
    <xf numFmtId="165" fontId="19" fillId="60" borderId="18" xfId="0" applyNumberFormat="1" applyFont="1" applyFill="1" applyBorder="1" applyAlignment="1" applyProtection="1">
      <alignment vertical="top"/>
      <protection/>
    </xf>
    <xf numFmtId="0" fontId="19" fillId="56" borderId="0" xfId="0" applyFont="1" applyFill="1" applyBorder="1" applyAlignment="1" applyProtection="1">
      <alignment horizontal="left" vertical="top"/>
      <protection/>
    </xf>
    <xf numFmtId="0" fontId="19" fillId="56" borderId="0" xfId="0" applyFont="1" applyFill="1" applyBorder="1" applyAlignment="1" applyProtection="1">
      <alignment vertical="top"/>
      <protection/>
    </xf>
    <xf numFmtId="165" fontId="19" fillId="56" borderId="0" xfId="0" applyNumberFormat="1" applyFont="1" applyFill="1" applyBorder="1" applyAlignment="1" applyProtection="1">
      <alignment vertical="top"/>
      <protection/>
    </xf>
    <xf numFmtId="0" fontId="4" fillId="56" borderId="18" xfId="0" applyFont="1" applyFill="1" applyBorder="1" applyAlignment="1" applyProtection="1">
      <alignment horizontal="left" vertical="top" wrapText="1" indent="3"/>
      <protection/>
    </xf>
    <xf numFmtId="0" fontId="4" fillId="56" borderId="18" xfId="0" applyFont="1" applyFill="1" applyBorder="1" applyAlignment="1" applyProtection="1">
      <alignment horizontal="left" vertical="top" wrapText="1" indent="4"/>
      <protection/>
    </xf>
    <xf numFmtId="0" fontId="4" fillId="56" borderId="18" xfId="0" applyFont="1" applyFill="1" applyBorder="1" applyAlignment="1" applyProtection="1">
      <alignment horizontal="left" vertical="top" wrapText="1" indent="5"/>
      <protection/>
    </xf>
    <xf numFmtId="4" fontId="5" fillId="56" borderId="18" xfId="250" applyNumberFormat="1" applyFont="1" applyFill="1" applyBorder="1" applyAlignment="1" applyProtection="1">
      <alignment vertical="top"/>
      <protection/>
    </xf>
    <xf numFmtId="4" fontId="5" fillId="60" borderId="18" xfId="250" applyNumberFormat="1" applyFont="1" applyFill="1" applyBorder="1" applyAlignment="1" applyProtection="1">
      <alignment horizontal="right" vertical="top"/>
      <protection/>
    </xf>
    <xf numFmtId="0" fontId="5" fillId="0" borderId="28" xfId="227" applyFont="1" applyFill="1" applyBorder="1" applyAlignment="1" applyProtection="1">
      <alignment horizontal="center" vertical="center" wrapText="1"/>
      <protection/>
    </xf>
    <xf numFmtId="165" fontId="37" fillId="56" borderId="28" xfId="250" applyNumberFormat="1" applyFont="1" applyFill="1" applyBorder="1" applyAlignment="1" applyProtection="1">
      <alignment horizontal="left"/>
      <protection/>
    </xf>
    <xf numFmtId="165" fontId="5" fillId="60" borderId="73" xfId="227" applyNumberFormat="1" applyFont="1" applyFill="1" applyBorder="1" applyAlignment="1" applyProtection="1">
      <alignment/>
      <protection/>
    </xf>
    <xf numFmtId="165" fontId="0" fillId="60" borderId="74" xfId="250" applyNumberFormat="1" applyFont="1" applyFill="1" applyBorder="1" applyAlignment="1" applyProtection="1">
      <alignment/>
      <protection/>
    </xf>
    <xf numFmtId="4" fontId="0" fillId="60" borderId="74" xfId="227" applyNumberFormat="1" applyFont="1" applyFill="1" applyBorder="1" applyAlignment="1" applyProtection="1">
      <alignment/>
      <protection/>
    </xf>
    <xf numFmtId="4" fontId="4" fillId="60" borderId="74" xfId="250" applyNumberFormat="1" applyFont="1" applyFill="1" applyBorder="1" applyAlignment="1" applyProtection="1">
      <alignment horizontal="right"/>
      <protection/>
    </xf>
    <xf numFmtId="4" fontId="0" fillId="60" borderId="74" xfId="227" applyNumberFormat="1" applyFont="1" applyFill="1" applyBorder="1" applyAlignment="1" applyProtection="1">
      <alignment horizontal="right"/>
      <protection/>
    </xf>
    <xf numFmtId="4" fontId="59" fillId="60" borderId="74" xfId="227" applyNumberFormat="1" applyFont="1" applyFill="1" applyBorder="1" applyAlignment="1" applyProtection="1">
      <alignment horizontal="right"/>
      <protection/>
    </xf>
    <xf numFmtId="165" fontId="5" fillId="60" borderId="74" xfId="250" applyNumberFormat="1" applyFont="1" applyFill="1" applyBorder="1" applyAlignment="1" applyProtection="1">
      <alignment/>
      <protection/>
    </xf>
    <xf numFmtId="165" fontId="5" fillId="60" borderId="74" xfId="250" applyNumberFormat="1" applyFont="1" applyFill="1" applyBorder="1" applyAlignment="1" applyProtection="1">
      <alignment vertical="center"/>
      <protection/>
    </xf>
    <xf numFmtId="165" fontId="0" fillId="60" borderId="74" xfId="250" applyNumberFormat="1" applyFont="1" applyFill="1" applyBorder="1" applyAlignment="1" applyProtection="1">
      <alignment vertical="center"/>
      <protection/>
    </xf>
    <xf numFmtId="4" fontId="4" fillId="60" borderId="93" xfId="250" applyNumberFormat="1" applyFont="1" applyFill="1" applyBorder="1" applyAlignment="1" applyProtection="1">
      <alignment horizontal="right" vertical="top"/>
      <protection/>
    </xf>
    <xf numFmtId="4" fontId="4" fillId="60" borderId="93" xfId="250" applyNumberFormat="1" applyFont="1" applyFill="1" applyBorder="1" applyAlignment="1" applyProtection="1">
      <alignment horizontal="right"/>
      <protection/>
    </xf>
    <xf numFmtId="165" fontId="5" fillId="60" borderId="28" xfId="227" applyNumberFormat="1" applyFont="1" applyFill="1" applyBorder="1" applyAlignment="1" applyProtection="1">
      <alignment horizontal="right"/>
      <protection/>
    </xf>
    <xf numFmtId="0" fontId="5" fillId="56" borderId="39" xfId="237" applyFont="1" applyFill="1" applyBorder="1" applyAlignment="1" applyProtection="1">
      <alignment vertical="center" wrapText="1"/>
      <protection/>
    </xf>
    <xf numFmtId="165" fontId="5" fillId="60" borderId="94" xfId="224" applyNumberFormat="1" applyFont="1" applyFill="1" applyBorder="1" applyAlignment="1" applyProtection="1">
      <alignment vertical="center"/>
      <protection/>
    </xf>
    <xf numFmtId="0" fontId="0" fillId="60" borderId="94" xfId="224" applyFont="1" applyFill="1" applyBorder="1" applyAlignment="1" applyProtection="1">
      <alignment vertical="center"/>
      <protection/>
    </xf>
    <xf numFmtId="165" fontId="0" fillId="60" borderId="94" xfId="224" applyNumberFormat="1" applyFont="1" applyFill="1" applyBorder="1" applyAlignment="1" applyProtection="1">
      <alignment vertical="center"/>
      <protection/>
    </xf>
    <xf numFmtId="3" fontId="4" fillId="60" borderId="94" xfId="250" applyNumberFormat="1" applyFont="1" applyFill="1" applyBorder="1" applyAlignment="1" applyProtection="1">
      <alignment horizontal="right" vertical="center"/>
      <protection/>
    </xf>
    <xf numFmtId="0" fontId="0" fillId="60" borderId="94" xfId="224" applyFont="1" applyFill="1" applyBorder="1" applyAlignment="1" applyProtection="1">
      <alignment horizontal="right" vertical="center"/>
      <protection/>
    </xf>
    <xf numFmtId="165" fontId="0" fillId="58" borderId="94" xfId="224" applyNumberFormat="1" applyFont="1" applyFill="1" applyBorder="1" applyAlignment="1" applyProtection="1">
      <alignment vertical="center"/>
      <protection/>
    </xf>
    <xf numFmtId="3" fontId="4" fillId="60" borderId="95" xfId="250" applyNumberFormat="1" applyFont="1" applyFill="1" applyBorder="1" applyAlignment="1" applyProtection="1">
      <alignment horizontal="right" vertical="center"/>
      <protection/>
    </xf>
    <xf numFmtId="165" fontId="5" fillId="60" borderId="28" xfId="250" applyNumberFormat="1" applyFont="1" applyFill="1" applyBorder="1" applyAlignment="1" applyProtection="1">
      <alignment horizontal="right" vertical="center"/>
      <protection/>
    </xf>
    <xf numFmtId="0" fontId="0" fillId="56" borderId="18" xfId="0" applyFill="1" applyBorder="1" applyAlignment="1" applyProtection="1">
      <alignment horizontal="center" vertical="top" wrapText="1"/>
      <protection/>
    </xf>
    <xf numFmtId="0" fontId="0" fillId="56" borderId="0" xfId="224" applyFont="1" applyFill="1" applyAlignment="1" applyProtection="1">
      <alignment/>
      <protection/>
    </xf>
    <xf numFmtId="0" fontId="4" fillId="63" borderId="18" xfId="0" applyFont="1" applyFill="1" applyBorder="1" applyAlignment="1" applyProtection="1">
      <alignment horizontal="center" vertical="top" wrapText="1"/>
      <protection/>
    </xf>
    <xf numFmtId="14" fontId="5" fillId="0" borderId="0" xfId="224" applyNumberFormat="1" applyFont="1" applyFill="1" applyProtection="1">
      <alignment/>
      <protection/>
    </xf>
    <xf numFmtId="4" fontId="97" fillId="56" borderId="0" xfId="0" applyNumberFormat="1" applyFont="1" applyFill="1" applyAlignment="1" applyProtection="1">
      <alignment/>
      <protection/>
    </xf>
    <xf numFmtId="4" fontId="5" fillId="56" borderId="32" xfId="239" applyNumberFormat="1" applyFont="1" applyFill="1" applyBorder="1" applyAlignment="1" applyProtection="1">
      <alignment horizontal="center" vertical="center"/>
      <protection/>
    </xf>
    <xf numFmtId="0" fontId="4" fillId="56" borderId="0" xfId="0" applyFont="1" applyFill="1" applyAlignment="1" applyProtection="1">
      <alignment horizontal="right" vertical="top"/>
      <protection/>
    </xf>
    <xf numFmtId="165" fontId="4" fillId="56" borderId="0" xfId="0" applyNumberFormat="1" applyFont="1" applyFill="1" applyAlignment="1" applyProtection="1">
      <alignment vertical="top"/>
      <protection/>
    </xf>
    <xf numFmtId="4" fontId="3" fillId="56" borderId="29" xfId="239" applyNumberFormat="1" applyFont="1" applyFill="1" applyBorder="1" applyAlignment="1" applyProtection="1">
      <alignment horizontal="center" vertical="center"/>
      <protection/>
    </xf>
    <xf numFmtId="4" fontId="3" fillId="56" borderId="0" xfId="239" applyNumberFormat="1" applyFont="1" applyFill="1" applyBorder="1" applyAlignment="1" applyProtection="1">
      <alignment horizontal="center" vertical="center"/>
      <protection/>
    </xf>
    <xf numFmtId="4" fontId="3" fillId="56" borderId="30" xfId="239" applyNumberFormat="1" applyFont="1" applyFill="1" applyBorder="1" applyAlignment="1" applyProtection="1">
      <alignment horizontal="center" vertical="center"/>
      <protection/>
    </xf>
    <xf numFmtId="4" fontId="5" fillId="56" borderId="96" xfId="239" applyNumberFormat="1" applyFont="1" applyFill="1" applyBorder="1" applyAlignment="1" applyProtection="1">
      <alignment horizontal="center" vertical="center" wrapText="1"/>
      <protection/>
    </xf>
    <xf numFmtId="165" fontId="4" fillId="56" borderId="0" xfId="0" applyNumberFormat="1" applyFont="1" applyFill="1" applyAlignment="1" applyProtection="1">
      <alignment/>
      <protection/>
    </xf>
    <xf numFmtId="3" fontId="0" fillId="0" borderId="18" xfId="239" applyNumberFormat="1" applyFont="1" applyBorder="1" applyAlignment="1" applyProtection="1">
      <alignment horizontal="center" vertical="top"/>
      <protection/>
    </xf>
    <xf numFmtId="165" fontId="4" fillId="60" borderId="0" xfId="0" applyNumberFormat="1" applyFont="1" applyFill="1" applyAlignment="1" applyProtection="1">
      <alignment/>
      <protection/>
    </xf>
    <xf numFmtId="0" fontId="5" fillId="56" borderId="18" xfId="0" applyFont="1" applyFill="1" applyBorder="1" applyAlignment="1" applyProtection="1">
      <alignment horizontal="left" vertical="center" wrapText="1"/>
      <protection/>
    </xf>
    <xf numFmtId="0" fontId="0" fillId="56" borderId="0" xfId="224" applyFont="1" applyFill="1" applyAlignment="1" applyProtection="1">
      <alignment/>
      <protection/>
    </xf>
    <xf numFmtId="0" fontId="3" fillId="0" borderId="55" xfId="227" applyFont="1" applyFill="1" applyBorder="1" applyAlignment="1" applyProtection="1">
      <alignment vertical="center"/>
      <protection/>
    </xf>
    <xf numFmtId="0" fontId="0" fillId="56" borderId="0" xfId="224" applyFont="1" applyFill="1" applyAlignment="1" applyProtection="1">
      <alignment/>
      <protection/>
    </xf>
    <xf numFmtId="0" fontId="0" fillId="0" borderId="63" xfId="227" applyFont="1" applyFill="1" applyBorder="1" applyAlignment="1" applyProtection="1">
      <alignment vertical="center" wrapText="1"/>
      <protection/>
    </xf>
    <xf numFmtId="165" fontId="4" fillId="61" borderId="22" xfId="250" applyNumberFormat="1" applyFont="1" applyFill="1" applyBorder="1" applyAlignment="1" applyProtection="1">
      <alignment horizontal="right" vertical="top"/>
      <protection locked="0"/>
    </xf>
    <xf numFmtId="165" fontId="4" fillId="61" borderId="23" xfId="250" applyNumberFormat="1" applyFont="1" applyFill="1" applyBorder="1" applyAlignment="1" applyProtection="1">
      <alignment horizontal="right" vertical="top"/>
      <protection locked="0"/>
    </xf>
    <xf numFmtId="0" fontId="0" fillId="0" borderId="56" xfId="227" applyFont="1" applyFill="1" applyBorder="1" applyAlignment="1" applyProtection="1">
      <alignment vertical="center" wrapText="1"/>
      <protection/>
    </xf>
    <xf numFmtId="0" fontId="5" fillId="56" borderId="49" xfId="15" applyFont="1" applyFill="1" applyBorder="1" applyAlignment="1" applyProtection="1">
      <alignment horizontal="left"/>
      <protection/>
    </xf>
    <xf numFmtId="0" fontId="5" fillId="56" borderId="41" xfId="15" applyFont="1" applyFill="1" applyBorder="1" applyAlignment="1" applyProtection="1">
      <alignment horizontal="left"/>
      <protection/>
    </xf>
    <xf numFmtId="0" fontId="5" fillId="56" borderId="40" xfId="15" applyFont="1" applyFill="1" applyBorder="1" applyAlignment="1" applyProtection="1">
      <alignment horizontal="left"/>
      <protection/>
    </xf>
    <xf numFmtId="0" fontId="5" fillId="55" borderId="46" xfId="250" applyNumberFormat="1" applyFont="1" applyFill="1" applyBorder="1" applyAlignment="1" applyProtection="1">
      <alignment horizontal="center"/>
      <protection locked="0"/>
    </xf>
    <xf numFmtId="0" fontId="5" fillId="55" borderId="65" xfId="250" applyNumberFormat="1" applyFont="1" applyFill="1" applyBorder="1" applyAlignment="1" applyProtection="1">
      <alignment horizontal="center"/>
      <protection locked="0"/>
    </xf>
    <xf numFmtId="0" fontId="5" fillId="55" borderId="24" xfId="250" applyNumberFormat="1" applyFont="1" applyFill="1" applyBorder="1" applyAlignment="1" applyProtection="1">
      <alignment horizontal="center"/>
      <protection locked="0"/>
    </xf>
    <xf numFmtId="0" fontId="5" fillId="55" borderId="46" xfId="0" applyFont="1" applyFill="1" applyBorder="1" applyAlignment="1" applyProtection="1">
      <alignment horizontal="center"/>
      <protection locked="0"/>
    </xf>
    <xf numFmtId="0" fontId="5" fillId="55" borderId="65" xfId="0" applyFont="1" applyFill="1" applyBorder="1" applyAlignment="1" applyProtection="1">
      <alignment horizontal="center"/>
      <protection locked="0"/>
    </xf>
    <xf numFmtId="0" fontId="5" fillId="55" borderId="24" xfId="0" applyFont="1" applyFill="1" applyBorder="1" applyAlignment="1" applyProtection="1">
      <alignment horizontal="center"/>
      <protection locked="0"/>
    </xf>
    <xf numFmtId="0" fontId="2" fillId="56" borderId="46" xfId="0" applyFont="1" applyFill="1" applyBorder="1" applyAlignment="1" applyProtection="1">
      <alignment horizontal="center"/>
      <protection/>
    </xf>
    <xf numFmtId="0" fontId="2" fillId="56" borderId="65" xfId="0" applyFont="1" applyFill="1" applyBorder="1" applyAlignment="1" applyProtection="1">
      <alignment horizontal="center"/>
      <protection/>
    </xf>
    <xf numFmtId="0" fontId="2" fillId="56" borderId="24" xfId="0" applyFont="1" applyFill="1" applyBorder="1" applyAlignment="1" applyProtection="1">
      <alignment horizontal="center"/>
      <protection/>
    </xf>
    <xf numFmtId="4" fontId="3" fillId="56" borderId="97" xfId="239" applyNumberFormat="1" applyFont="1" applyFill="1" applyBorder="1" applyAlignment="1" applyProtection="1">
      <alignment horizontal="center" vertical="center"/>
      <protection/>
    </xf>
    <xf numFmtId="4" fontId="3" fillId="56" borderId="98" xfId="239" applyNumberFormat="1" applyFont="1" applyFill="1" applyBorder="1" applyAlignment="1" applyProtection="1">
      <alignment horizontal="center" vertical="center"/>
      <protection/>
    </xf>
    <xf numFmtId="4" fontId="3" fillId="56" borderId="99" xfId="239" applyNumberFormat="1" applyFont="1" applyFill="1" applyBorder="1" applyAlignment="1" applyProtection="1">
      <alignment horizontal="center" vertical="center"/>
      <protection/>
    </xf>
    <xf numFmtId="4" fontId="3" fillId="56" borderId="100" xfId="239" applyNumberFormat="1" applyFont="1" applyFill="1" applyBorder="1" applyAlignment="1" applyProtection="1">
      <alignment horizontal="center" vertical="center"/>
      <protection/>
    </xf>
    <xf numFmtId="4" fontId="3" fillId="56" borderId="42" xfId="239" applyNumberFormat="1" applyFont="1" applyFill="1" applyBorder="1" applyAlignment="1" applyProtection="1">
      <alignment horizontal="center" vertical="center"/>
      <protection/>
    </xf>
    <xf numFmtId="4" fontId="3" fillId="56" borderId="96" xfId="239" applyNumberFormat="1" applyFont="1" applyFill="1" applyBorder="1" applyAlignment="1" applyProtection="1">
      <alignment horizontal="center" vertical="center"/>
      <protection/>
    </xf>
    <xf numFmtId="4" fontId="3" fillId="56" borderId="101" xfId="239" applyNumberFormat="1" applyFont="1" applyFill="1" applyBorder="1" applyAlignment="1" applyProtection="1">
      <alignment horizontal="center" vertical="center"/>
      <protection/>
    </xf>
    <xf numFmtId="4" fontId="3" fillId="56" borderId="32" xfId="239" applyNumberFormat="1" applyFont="1" applyFill="1" applyBorder="1" applyAlignment="1" applyProtection="1">
      <alignment horizontal="center" vertical="center"/>
      <protection/>
    </xf>
    <xf numFmtId="4" fontId="5" fillId="56" borderId="97" xfId="239" applyNumberFormat="1" applyFont="1" applyFill="1" applyBorder="1" applyAlignment="1" applyProtection="1">
      <alignment horizontal="center" vertical="center"/>
      <protection/>
    </xf>
    <xf numFmtId="4" fontId="5" fillId="56" borderId="98" xfId="239" applyNumberFormat="1" applyFont="1" applyFill="1" applyBorder="1" applyAlignment="1" applyProtection="1">
      <alignment horizontal="center" vertical="center"/>
      <protection/>
    </xf>
    <xf numFmtId="4" fontId="5" fillId="56" borderId="99" xfId="239" applyNumberFormat="1" applyFont="1" applyFill="1" applyBorder="1" applyAlignment="1" applyProtection="1">
      <alignment horizontal="center" vertical="center"/>
      <protection/>
    </xf>
    <xf numFmtId="4" fontId="5" fillId="56" borderId="100" xfId="239" applyNumberFormat="1" applyFont="1" applyFill="1" applyBorder="1" applyAlignment="1" applyProtection="1">
      <alignment horizontal="center" vertical="center"/>
      <protection/>
    </xf>
    <xf numFmtId="4" fontId="5" fillId="56" borderId="42" xfId="239" applyNumberFormat="1" applyFont="1" applyFill="1" applyBorder="1" applyAlignment="1" applyProtection="1">
      <alignment horizontal="center" vertical="center"/>
      <protection/>
    </xf>
    <xf numFmtId="4" fontId="5" fillId="56" borderId="96" xfId="239" applyNumberFormat="1" applyFont="1" applyFill="1" applyBorder="1" applyAlignment="1" applyProtection="1">
      <alignment horizontal="center" vertical="center"/>
      <protection/>
    </xf>
    <xf numFmtId="0" fontId="3" fillId="56" borderId="101" xfId="239" applyNumberFormat="1" applyFont="1" applyFill="1" applyBorder="1" applyAlignment="1" applyProtection="1">
      <alignment horizontal="center" vertical="center"/>
      <protection/>
    </xf>
    <xf numFmtId="0" fontId="3" fillId="56" borderId="32" xfId="239" applyNumberFormat="1" applyFont="1" applyFill="1" applyBorder="1" applyAlignment="1" applyProtection="1">
      <alignment horizontal="center" vertical="center"/>
      <protection/>
    </xf>
    <xf numFmtId="4" fontId="5" fillId="56" borderId="102" xfId="239" applyNumberFormat="1" applyFont="1" applyFill="1" applyBorder="1" applyAlignment="1" applyProtection="1">
      <alignment horizontal="center" vertical="center"/>
      <protection/>
    </xf>
    <xf numFmtId="4" fontId="5" fillId="56" borderId="41" xfId="239" applyNumberFormat="1" applyFont="1" applyFill="1" applyBorder="1" applyAlignment="1" applyProtection="1">
      <alignment horizontal="center" vertical="center"/>
      <protection/>
    </xf>
    <xf numFmtId="4" fontId="5" fillId="56" borderId="40" xfId="239" applyNumberFormat="1" applyFont="1" applyFill="1" applyBorder="1" applyAlignment="1" applyProtection="1">
      <alignment horizontal="center" vertical="center"/>
      <protection/>
    </xf>
    <xf numFmtId="4" fontId="5" fillId="56" borderId="103" xfId="239" applyNumberFormat="1" applyFont="1" applyFill="1" applyBorder="1" applyAlignment="1" applyProtection="1">
      <alignment horizontal="center" vertical="center"/>
      <protection/>
    </xf>
    <xf numFmtId="4" fontId="5" fillId="56" borderId="101" xfId="239" applyNumberFormat="1" applyFont="1" applyFill="1" applyBorder="1" applyAlignment="1" applyProtection="1">
      <alignment horizontal="center" vertical="center"/>
      <protection/>
    </xf>
    <xf numFmtId="4" fontId="5" fillId="56" borderId="32" xfId="239" applyNumberFormat="1" applyFont="1" applyFill="1" applyBorder="1" applyAlignment="1" applyProtection="1">
      <alignment horizontal="center" vertical="center"/>
      <protection/>
    </xf>
    <xf numFmtId="0" fontId="5" fillId="56" borderId="46" xfId="0" applyNumberFormat="1" applyFont="1" applyFill="1" applyBorder="1" applyAlignment="1" applyProtection="1">
      <alignment horizontal="center"/>
      <protection/>
    </xf>
    <xf numFmtId="0" fontId="5" fillId="56" borderId="65" xfId="0" applyNumberFormat="1" applyFont="1" applyFill="1" applyBorder="1" applyAlignment="1" applyProtection="1">
      <alignment horizontal="center"/>
      <protection/>
    </xf>
    <xf numFmtId="0" fontId="5" fillId="56" borderId="24" xfId="0" applyNumberFormat="1" applyFont="1" applyFill="1" applyBorder="1" applyAlignment="1" applyProtection="1">
      <alignment horizontal="center"/>
      <protection/>
    </xf>
    <xf numFmtId="0" fontId="5" fillId="56" borderId="46" xfId="0" applyFont="1" applyFill="1" applyBorder="1" applyAlignment="1" applyProtection="1">
      <alignment horizontal="center"/>
      <protection/>
    </xf>
    <xf numFmtId="0" fontId="5" fillId="56" borderId="65" xfId="0" applyFont="1" applyFill="1" applyBorder="1" applyAlignment="1" applyProtection="1">
      <alignment horizontal="center"/>
      <protection/>
    </xf>
    <xf numFmtId="0" fontId="5" fillId="56" borderId="24" xfId="0" applyFont="1" applyFill="1" applyBorder="1" applyAlignment="1" applyProtection="1">
      <alignment horizontal="center"/>
      <protection/>
    </xf>
    <xf numFmtId="0" fontId="2" fillId="56" borderId="46" xfId="0" applyFont="1" applyFill="1" applyBorder="1" applyAlignment="1" applyProtection="1">
      <alignment horizontal="center" vertical="top"/>
      <protection/>
    </xf>
    <xf numFmtId="0" fontId="2" fillId="56" borderId="65" xfId="0" applyFont="1" applyFill="1" applyBorder="1" applyAlignment="1" applyProtection="1">
      <alignment horizontal="center" vertical="top"/>
      <protection/>
    </xf>
    <xf numFmtId="0" fontId="2" fillId="56" borderId="24" xfId="0" applyFont="1" applyFill="1" applyBorder="1" applyAlignment="1" applyProtection="1">
      <alignment horizontal="center" vertical="top"/>
      <protection/>
    </xf>
    <xf numFmtId="4" fontId="3" fillId="0" borderId="18" xfId="239" applyNumberFormat="1" applyFont="1" applyBorder="1" applyAlignment="1" applyProtection="1">
      <alignment horizontal="left" vertical="top" wrapText="1"/>
      <protection/>
    </xf>
    <xf numFmtId="0" fontId="3" fillId="0" borderId="18" xfId="239" applyNumberFormat="1" applyFont="1" applyBorder="1" applyAlignment="1" applyProtection="1">
      <alignment horizontal="center" vertical="top"/>
      <protection/>
    </xf>
    <xf numFmtId="44" fontId="0" fillId="0" borderId="18" xfId="250" applyFont="1" applyBorder="1" applyAlignment="1" applyProtection="1">
      <alignment horizontal="center" vertical="top"/>
      <protection/>
    </xf>
    <xf numFmtId="44" fontId="0" fillId="56" borderId="18" xfId="250" applyFont="1" applyFill="1" applyBorder="1" applyAlignment="1" applyProtection="1">
      <alignment horizontal="center" vertical="top"/>
      <protection/>
    </xf>
    <xf numFmtId="0" fontId="3" fillId="56" borderId="104" xfId="239" applyNumberFormat="1" applyFont="1" applyFill="1" applyBorder="1" applyAlignment="1" applyProtection="1">
      <alignment horizontal="center" vertical="top"/>
      <protection/>
    </xf>
    <xf numFmtId="0" fontId="3" fillId="56" borderId="0" xfId="239" applyNumberFormat="1" applyFont="1" applyFill="1" applyBorder="1" applyAlignment="1" applyProtection="1">
      <alignment horizontal="center" vertical="top"/>
      <protection/>
    </xf>
    <xf numFmtId="0" fontId="0" fillId="56" borderId="45" xfId="0" applyFill="1" applyBorder="1" applyAlignment="1" applyProtection="1">
      <alignment horizontal="center" vertical="top"/>
      <protection/>
    </xf>
    <xf numFmtId="0" fontId="0" fillId="56" borderId="25" xfId="0" applyFill="1" applyBorder="1" applyAlignment="1" applyProtection="1">
      <alignment horizontal="center" vertical="top"/>
      <protection/>
    </xf>
    <xf numFmtId="0" fontId="4" fillId="56" borderId="0" xfId="0" applyFont="1" applyFill="1" applyAlignment="1" applyProtection="1">
      <alignment horizontal="left" vertical="top" wrapText="1"/>
      <protection/>
    </xf>
    <xf numFmtId="44" fontId="0" fillId="60" borderId="45" xfId="250" applyFont="1" applyFill="1" applyBorder="1" applyAlignment="1" applyProtection="1">
      <alignment horizontal="center" vertical="top" wrapText="1"/>
      <protection/>
    </xf>
    <xf numFmtId="44" fontId="0" fillId="60" borderId="23" xfId="250" applyFont="1" applyFill="1" applyBorder="1" applyAlignment="1" applyProtection="1">
      <alignment horizontal="center" vertical="top" wrapText="1"/>
      <protection/>
    </xf>
    <xf numFmtId="44" fontId="0" fillId="60" borderId="25" xfId="250" applyFont="1" applyFill="1" applyBorder="1" applyAlignment="1" applyProtection="1">
      <alignment horizontal="center" vertical="top" wrapText="1"/>
      <protection/>
    </xf>
    <xf numFmtId="44" fontId="0" fillId="60" borderId="18" xfId="250" applyFont="1" applyFill="1" applyBorder="1" applyAlignment="1" applyProtection="1">
      <alignment horizontal="center" vertical="top"/>
      <protection/>
    </xf>
    <xf numFmtId="0" fontId="14" fillId="0" borderId="46" xfId="81" applyFont="1" applyFill="1" applyBorder="1" applyAlignment="1" applyProtection="1">
      <alignment horizontal="center"/>
      <protection/>
    </xf>
    <xf numFmtId="0" fontId="14" fillId="0" borderId="65" xfId="81" applyFont="1" applyFill="1" applyBorder="1" applyAlignment="1" applyProtection="1">
      <alignment horizontal="center"/>
      <protection/>
    </xf>
    <xf numFmtId="0" fontId="14" fillId="0" borderId="24" xfId="81" applyFont="1" applyFill="1" applyBorder="1" applyAlignment="1" applyProtection="1">
      <alignment horizontal="center"/>
      <protection/>
    </xf>
    <xf numFmtId="0" fontId="23" fillId="56" borderId="46" xfId="81" applyFont="1" applyFill="1" applyBorder="1" applyAlignment="1" applyProtection="1">
      <alignment horizontal="center"/>
      <protection/>
    </xf>
    <xf numFmtId="0" fontId="23" fillId="56" borderId="65" xfId="81" applyFont="1" applyFill="1" applyBorder="1" applyAlignment="1" applyProtection="1">
      <alignment horizontal="center"/>
      <protection/>
    </xf>
    <xf numFmtId="0" fontId="23" fillId="56" borderId="24" xfId="81" applyFont="1" applyFill="1" applyBorder="1" applyAlignment="1" applyProtection="1">
      <alignment horizontal="center"/>
      <protection/>
    </xf>
    <xf numFmtId="0" fontId="14" fillId="56" borderId="46" xfId="81" applyFont="1" applyFill="1" applyBorder="1" applyAlignment="1" applyProtection="1">
      <alignment horizontal="center"/>
      <protection/>
    </xf>
    <xf numFmtId="0" fontId="14" fillId="56" borderId="65" xfId="81" applyFont="1" applyFill="1" applyBorder="1" applyAlignment="1" applyProtection="1">
      <alignment horizontal="center"/>
      <protection/>
    </xf>
    <xf numFmtId="0" fontId="14" fillId="56" borderId="24" xfId="81" applyFont="1" applyFill="1" applyBorder="1" applyAlignment="1" applyProtection="1">
      <alignment horizontal="center"/>
      <protection/>
    </xf>
    <xf numFmtId="0" fontId="26" fillId="56" borderId="0" xfId="81" applyFont="1" applyFill="1" applyAlignment="1" applyProtection="1">
      <alignment horizontal="center"/>
      <protection/>
    </xf>
    <xf numFmtId="0" fontId="14" fillId="0" borderId="46" xfId="81" applyFont="1" applyBorder="1" applyAlignment="1" applyProtection="1">
      <alignment horizontal="center"/>
      <protection/>
    </xf>
    <xf numFmtId="0" fontId="14" fillId="0" borderId="65" xfId="81" applyFont="1" applyBorder="1" applyAlignment="1" applyProtection="1">
      <alignment horizontal="center"/>
      <protection/>
    </xf>
    <xf numFmtId="0" fontId="14" fillId="0" borderId="24" xfId="81" applyFont="1" applyBorder="1" applyAlignment="1" applyProtection="1">
      <alignment horizontal="center"/>
      <protection/>
    </xf>
    <xf numFmtId="0" fontId="2" fillId="56" borderId="46" xfId="239" applyFont="1" applyFill="1" applyBorder="1" applyAlignment="1" applyProtection="1">
      <alignment horizontal="center"/>
      <protection/>
    </xf>
    <xf numFmtId="0" fontId="2" fillId="56" borderId="65" xfId="239" applyFont="1" applyFill="1" applyBorder="1" applyAlignment="1" applyProtection="1">
      <alignment horizontal="center"/>
      <protection/>
    </xf>
    <xf numFmtId="0" fontId="2" fillId="56" borderId="24" xfId="239" applyFont="1" applyFill="1" applyBorder="1" applyAlignment="1" applyProtection="1">
      <alignment horizontal="center"/>
      <protection/>
    </xf>
    <xf numFmtId="0" fontId="32" fillId="56" borderId="46" xfId="81" applyFont="1" applyFill="1" applyBorder="1" applyAlignment="1" applyProtection="1">
      <alignment horizontal="center"/>
      <protection/>
    </xf>
    <xf numFmtId="0" fontId="32" fillId="56" borderId="65" xfId="81" applyFont="1" applyFill="1" applyBorder="1" applyAlignment="1" applyProtection="1">
      <alignment horizontal="center"/>
      <protection/>
    </xf>
    <xf numFmtId="0" fontId="32" fillId="56" borderId="24" xfId="81" applyFont="1" applyFill="1" applyBorder="1" applyAlignment="1" applyProtection="1">
      <alignment horizontal="center"/>
      <protection/>
    </xf>
    <xf numFmtId="0" fontId="23" fillId="56" borderId="49" xfId="81" applyFont="1" applyFill="1" applyBorder="1" applyAlignment="1" applyProtection="1">
      <alignment horizontal="center"/>
      <protection/>
    </xf>
    <xf numFmtId="0" fontId="23" fillId="56" borderId="41" xfId="81" applyFont="1" applyFill="1" applyBorder="1" applyAlignment="1" applyProtection="1">
      <alignment horizontal="center"/>
      <protection/>
    </xf>
    <xf numFmtId="0" fontId="23" fillId="56" borderId="40" xfId="81" applyFont="1" applyFill="1" applyBorder="1" applyAlignment="1" applyProtection="1">
      <alignment horizontal="center"/>
      <protection/>
    </xf>
    <xf numFmtId="0" fontId="0" fillId="56" borderId="45" xfId="81" applyFont="1" applyFill="1" applyBorder="1" applyAlignment="1" applyProtection="1">
      <alignment vertical="center" wrapText="1"/>
      <protection/>
    </xf>
    <xf numFmtId="0" fontId="73" fillId="56" borderId="23" xfId="97" applyFill="1" applyBorder="1" applyAlignment="1" applyProtection="1">
      <alignment/>
      <protection/>
    </xf>
    <xf numFmtId="0" fontId="73" fillId="56" borderId="25" xfId="97" applyFill="1" applyBorder="1" applyAlignment="1" applyProtection="1">
      <alignment/>
      <protection/>
    </xf>
    <xf numFmtId="0" fontId="23" fillId="0" borderId="49" xfId="81" applyFont="1" applyFill="1" applyBorder="1" applyAlignment="1" applyProtection="1">
      <alignment horizontal="center"/>
      <protection/>
    </xf>
    <xf numFmtId="0" fontId="23" fillId="0" borderId="41" xfId="81" applyFont="1" applyFill="1" applyBorder="1" applyAlignment="1" applyProtection="1">
      <alignment horizontal="center"/>
      <protection/>
    </xf>
    <xf numFmtId="0" fontId="23" fillId="0" borderId="40" xfId="81" applyFont="1" applyFill="1" applyBorder="1" applyAlignment="1" applyProtection="1">
      <alignment horizontal="center"/>
      <protection/>
    </xf>
    <xf numFmtId="0" fontId="0" fillId="0" borderId="45" xfId="81" applyFont="1" applyFill="1" applyBorder="1" applyAlignment="1" applyProtection="1">
      <alignment vertical="center" wrapText="1"/>
      <protection/>
    </xf>
    <xf numFmtId="0" fontId="73" fillId="0" borderId="23" xfId="97" applyFill="1" applyBorder="1" applyAlignment="1" applyProtection="1">
      <alignment vertical="center" wrapText="1"/>
      <protection/>
    </xf>
    <xf numFmtId="0" fontId="73" fillId="0" borderId="25" xfId="97" applyFill="1" applyBorder="1" applyAlignment="1" applyProtection="1">
      <alignment/>
      <protection/>
    </xf>
    <xf numFmtId="0" fontId="5" fillId="56" borderId="0" xfId="81" applyFont="1" applyFill="1" applyBorder="1" applyAlignment="1" applyProtection="1">
      <alignment horizontal="center"/>
      <protection/>
    </xf>
    <xf numFmtId="0" fontId="73" fillId="0" borderId="25" xfId="97" applyFill="1" applyBorder="1" applyAlignment="1" applyProtection="1">
      <alignment vertical="center" wrapText="1"/>
      <protection/>
    </xf>
    <xf numFmtId="0" fontId="73" fillId="56" borderId="23" xfId="97" applyFill="1" applyBorder="1" applyAlignment="1" applyProtection="1">
      <alignment vertical="center" wrapText="1"/>
      <protection/>
    </xf>
    <xf numFmtId="0" fontId="73" fillId="56" borderId="25" xfId="97" applyFill="1" applyBorder="1" applyAlignment="1" applyProtection="1">
      <alignment vertical="center" wrapText="1"/>
      <protection/>
    </xf>
    <xf numFmtId="0" fontId="0" fillId="56" borderId="49" xfId="0" applyFill="1" applyBorder="1" applyAlignment="1" applyProtection="1">
      <alignment horizontal="left" vertical="top" wrapText="1"/>
      <protection/>
    </xf>
    <xf numFmtId="0" fontId="0" fillId="56" borderId="40" xfId="0" applyFill="1" applyBorder="1" applyAlignment="1" applyProtection="1">
      <alignment horizontal="left" vertical="top" wrapText="1"/>
      <protection/>
    </xf>
    <xf numFmtId="0" fontId="5" fillId="56" borderId="49" xfId="0" applyFont="1" applyFill="1" applyBorder="1" applyAlignment="1" applyProtection="1">
      <alignment horizontal="left" vertical="top"/>
      <protection/>
    </xf>
    <xf numFmtId="0" fontId="5" fillId="56" borderId="40" xfId="0" applyFont="1" applyFill="1" applyBorder="1" applyAlignment="1" applyProtection="1">
      <alignment horizontal="left" vertical="top"/>
      <protection/>
    </xf>
    <xf numFmtId="0" fontId="2" fillId="56" borderId="46" xfId="239" applyFont="1" applyFill="1" applyBorder="1" applyAlignment="1" applyProtection="1">
      <alignment horizontal="center" wrapText="1"/>
      <protection/>
    </xf>
    <xf numFmtId="0" fontId="2" fillId="56" borderId="65" xfId="239" applyFont="1" applyFill="1" applyBorder="1" applyAlignment="1" applyProtection="1">
      <alignment horizontal="center" wrapText="1"/>
      <protection/>
    </xf>
    <xf numFmtId="0" fontId="2" fillId="56" borderId="24" xfId="239" applyFont="1" applyFill="1" applyBorder="1" applyAlignment="1" applyProtection="1">
      <alignment horizontal="center" wrapText="1"/>
      <protection/>
    </xf>
    <xf numFmtId="0" fontId="32" fillId="56" borderId="49" xfId="81" applyFont="1" applyFill="1" applyBorder="1" applyAlignment="1" applyProtection="1">
      <alignment horizontal="center"/>
      <protection/>
    </xf>
    <xf numFmtId="0" fontId="32" fillId="56" borderId="41" xfId="81" applyFont="1" applyFill="1" applyBorder="1" applyAlignment="1" applyProtection="1">
      <alignment horizontal="center"/>
      <protection/>
    </xf>
    <xf numFmtId="0" fontId="32" fillId="56" borderId="40" xfId="81" applyFont="1" applyFill="1" applyBorder="1" applyAlignment="1" applyProtection="1">
      <alignment horizontal="center"/>
      <protection/>
    </xf>
    <xf numFmtId="0" fontId="3" fillId="0" borderId="56" xfId="227" applyFont="1" applyFill="1" applyBorder="1" applyAlignment="1" applyProtection="1">
      <alignment horizontal="left" vertical="center" wrapText="1"/>
      <protection/>
    </xf>
    <xf numFmtId="0" fontId="3" fillId="0" borderId="57" xfId="227" applyFont="1" applyFill="1" applyBorder="1" applyAlignment="1" applyProtection="1">
      <alignment horizontal="left" vertical="center" wrapText="1"/>
      <protection/>
    </xf>
    <xf numFmtId="0" fontId="0" fillId="0" borderId="56" xfId="227" applyFont="1" applyFill="1" applyBorder="1" applyAlignment="1" applyProtection="1">
      <alignment horizontal="left" vertical="center" wrapText="1"/>
      <protection/>
    </xf>
    <xf numFmtId="0" fontId="0" fillId="0" borderId="57" xfId="227" applyFont="1" applyFill="1" applyBorder="1" applyAlignment="1" applyProtection="1">
      <alignment horizontal="left" vertical="center" wrapText="1"/>
      <protection/>
    </xf>
    <xf numFmtId="0" fontId="0" fillId="0" borderId="56" xfId="227" applyFont="1" applyFill="1" applyBorder="1" applyAlignment="1" applyProtection="1">
      <alignment horizontal="left" vertical="center" wrapText="1"/>
      <protection/>
    </xf>
    <xf numFmtId="0" fontId="60" fillId="0" borderId="56" xfId="227" applyFont="1" applyFill="1" applyBorder="1" applyAlignment="1" applyProtection="1">
      <alignment horizontal="left" wrapText="1"/>
      <protection/>
    </xf>
    <xf numFmtId="0" fontId="60" fillId="0" borderId="57" xfId="227" applyFont="1" applyFill="1" applyBorder="1" applyAlignment="1" applyProtection="1">
      <alignment horizontal="left" wrapText="1"/>
      <protection/>
    </xf>
    <xf numFmtId="0" fontId="56" fillId="0" borderId="56" xfId="227" applyFont="1" applyFill="1" applyBorder="1" applyAlignment="1" applyProtection="1">
      <alignment horizontal="left" wrapText="1"/>
      <protection/>
    </xf>
    <xf numFmtId="0" fontId="56" fillId="0" borderId="57" xfId="227" applyFont="1" applyFill="1" applyBorder="1" applyAlignment="1" applyProtection="1">
      <alignment horizontal="left" wrapText="1"/>
      <protection/>
    </xf>
    <xf numFmtId="0" fontId="5" fillId="56" borderId="56" xfId="237" applyFont="1" applyFill="1" applyBorder="1" applyAlignment="1" applyProtection="1">
      <alignment horizontal="left" wrapText="1"/>
      <protection/>
    </xf>
    <xf numFmtId="0" fontId="5" fillId="56" borderId="57" xfId="237" applyFont="1" applyFill="1" applyBorder="1" applyAlignment="1" applyProtection="1">
      <alignment horizontal="left" wrapText="1"/>
      <protection/>
    </xf>
    <xf numFmtId="0" fontId="5" fillId="0" borderId="105" xfId="227" applyFont="1" applyFill="1" applyBorder="1" applyAlignment="1" applyProtection="1">
      <alignment horizontal="center" vertical="center" wrapText="1"/>
      <protection/>
    </xf>
    <xf numFmtId="0" fontId="5" fillId="0" borderId="95" xfId="227" applyFont="1" applyFill="1" applyBorder="1" applyAlignment="1" applyProtection="1">
      <alignment horizontal="center" vertical="center" wrapText="1"/>
      <protection/>
    </xf>
    <xf numFmtId="0" fontId="5" fillId="0" borderId="39" xfId="227" applyFont="1" applyFill="1" applyBorder="1" applyAlignment="1" applyProtection="1">
      <alignment horizontal="center" vertical="center" wrapText="1"/>
      <protection/>
    </xf>
    <xf numFmtId="0" fontId="5" fillId="56" borderId="105" xfId="237" applyFont="1" applyFill="1" applyBorder="1" applyAlignment="1" applyProtection="1">
      <alignment horizontal="center" vertical="center" wrapText="1"/>
      <protection/>
    </xf>
    <xf numFmtId="0" fontId="5" fillId="56" borderId="95" xfId="237" applyFont="1" applyFill="1" applyBorder="1" applyAlignment="1" applyProtection="1">
      <alignment horizontal="center" vertical="center" wrapText="1"/>
      <protection/>
    </xf>
    <xf numFmtId="0" fontId="5" fillId="56" borderId="39" xfId="237" applyFont="1" applyFill="1" applyBorder="1" applyAlignment="1" applyProtection="1">
      <alignment horizontal="center" vertical="center" wrapText="1"/>
      <protection/>
    </xf>
    <xf numFmtId="0" fontId="20" fillId="56" borderId="46" xfId="239" applyFont="1" applyFill="1" applyBorder="1" applyAlignment="1" applyProtection="1">
      <alignment horizontal="center"/>
      <protection/>
    </xf>
    <xf numFmtId="0" fontId="20" fillId="56" borderId="65" xfId="239" applyFont="1" applyFill="1" applyBorder="1" applyAlignment="1" applyProtection="1">
      <alignment horizontal="center"/>
      <protection/>
    </xf>
    <xf numFmtId="0" fontId="20" fillId="56" borderId="24" xfId="239" applyFont="1" applyFill="1" applyBorder="1" applyAlignment="1" applyProtection="1">
      <alignment horizontal="center"/>
      <protection/>
    </xf>
    <xf numFmtId="0" fontId="2" fillId="56" borderId="50" xfId="224" applyFont="1" applyFill="1" applyBorder="1" applyAlignment="1" applyProtection="1">
      <alignment horizontal="center" vertical="center"/>
      <protection/>
    </xf>
    <xf numFmtId="0" fontId="2" fillId="56" borderId="51" xfId="224" applyFont="1" applyFill="1" applyBorder="1" applyAlignment="1" applyProtection="1">
      <alignment horizontal="center" vertical="center"/>
      <protection/>
    </xf>
    <xf numFmtId="0" fontId="2" fillId="56" borderId="52" xfId="224" applyFont="1" applyFill="1" applyBorder="1" applyAlignment="1" applyProtection="1">
      <alignment horizontal="center" vertical="center"/>
      <protection/>
    </xf>
    <xf numFmtId="0" fontId="2" fillId="56" borderId="26" xfId="224" applyFont="1" applyFill="1" applyBorder="1" applyAlignment="1" applyProtection="1">
      <alignment horizontal="center" vertical="center"/>
      <protection/>
    </xf>
    <xf numFmtId="0" fontId="2" fillId="56" borderId="0" xfId="224" applyFont="1" applyFill="1" applyBorder="1" applyAlignment="1" applyProtection="1">
      <alignment horizontal="center" vertical="center"/>
      <protection/>
    </xf>
    <xf numFmtId="0" fontId="2" fillId="56" borderId="54" xfId="224" applyFont="1" applyFill="1" applyBorder="1" applyAlignment="1" applyProtection="1">
      <alignment horizontal="center" vertical="center"/>
      <protection/>
    </xf>
    <xf numFmtId="0" fontId="2" fillId="56" borderId="66" xfId="224" applyFont="1" applyFill="1" applyBorder="1" applyAlignment="1" applyProtection="1">
      <alignment horizontal="center" vertical="center"/>
      <protection/>
    </xf>
    <xf numFmtId="0" fontId="2" fillId="56" borderId="27" xfId="224" applyFont="1" applyFill="1" applyBorder="1" applyAlignment="1" applyProtection="1">
      <alignment horizontal="center" vertical="center"/>
      <protection/>
    </xf>
    <xf numFmtId="0" fontId="2" fillId="56" borderId="67" xfId="224" applyFont="1" applyFill="1" applyBorder="1" applyAlignment="1" applyProtection="1">
      <alignment horizontal="center" vertical="center"/>
      <protection/>
    </xf>
    <xf numFmtId="0" fontId="5" fillId="56" borderId="106" xfId="224" applyFont="1" applyFill="1" applyBorder="1" applyAlignment="1" applyProtection="1">
      <alignment horizontal="center" vertical="center" wrapText="1"/>
      <protection/>
    </xf>
    <xf numFmtId="0" fontId="5" fillId="56" borderId="22" xfId="224" applyFont="1" applyFill="1" applyBorder="1" applyAlignment="1" applyProtection="1">
      <alignment horizontal="center" vertical="center" wrapText="1"/>
      <protection/>
    </xf>
    <xf numFmtId="0" fontId="5" fillId="56" borderId="107" xfId="224" applyFont="1" applyFill="1" applyBorder="1" applyAlignment="1" applyProtection="1">
      <alignment horizontal="center" vertical="center" wrapText="1"/>
      <protection/>
    </xf>
    <xf numFmtId="0" fontId="5" fillId="56" borderId="86" xfId="224" applyFont="1" applyFill="1" applyBorder="1" applyAlignment="1" applyProtection="1">
      <alignment horizontal="center" vertical="center" wrapText="1"/>
      <protection/>
    </xf>
    <xf numFmtId="0" fontId="5" fillId="56" borderId="23" xfId="224" applyFont="1" applyFill="1" applyBorder="1" applyAlignment="1" applyProtection="1">
      <alignment horizontal="center" vertical="center" wrapText="1"/>
      <protection/>
    </xf>
    <xf numFmtId="0" fontId="5" fillId="56" borderId="92" xfId="224" applyFont="1" applyFill="1" applyBorder="1" applyAlignment="1" applyProtection="1">
      <alignment horizontal="center" vertical="center" wrapText="1"/>
      <protection/>
    </xf>
    <xf numFmtId="0" fontId="5" fillId="56" borderId="52" xfId="237" applyFont="1" applyFill="1" applyBorder="1" applyAlignment="1" applyProtection="1">
      <alignment horizontal="center" vertical="center" wrapText="1"/>
      <protection/>
    </xf>
    <xf numFmtId="0" fontId="5" fillId="56" borderId="54" xfId="237" applyFont="1" applyFill="1" applyBorder="1" applyAlignment="1" applyProtection="1">
      <alignment horizontal="center" vertical="center" wrapText="1"/>
      <protection/>
    </xf>
    <xf numFmtId="0" fontId="5" fillId="56" borderId="67" xfId="237" applyFont="1" applyFill="1" applyBorder="1" applyAlignment="1" applyProtection="1">
      <alignment horizontal="center" vertical="center" wrapText="1"/>
      <protection/>
    </xf>
    <xf numFmtId="0" fontId="0" fillId="56" borderId="18" xfId="0" applyFill="1" applyBorder="1" applyAlignment="1" applyProtection="1">
      <alignment horizontal="left" vertical="top" wrapText="1"/>
      <protection/>
    </xf>
    <xf numFmtId="0" fontId="0" fillId="56" borderId="49" xfId="0" applyFill="1" applyBorder="1" applyAlignment="1" applyProtection="1">
      <alignment horizontal="left" vertical="top"/>
      <protection/>
    </xf>
    <xf numFmtId="0" fontId="0" fillId="56" borderId="41" xfId="0" applyFill="1" applyBorder="1" applyAlignment="1" applyProtection="1">
      <alignment horizontal="left" vertical="top"/>
      <protection/>
    </xf>
    <xf numFmtId="0" fontId="0" fillId="56" borderId="40" xfId="0" applyFill="1" applyBorder="1" applyAlignment="1" applyProtection="1">
      <alignment horizontal="left" vertical="top"/>
      <protection/>
    </xf>
    <xf numFmtId="0" fontId="19" fillId="56" borderId="49" xfId="0" applyFont="1" applyFill="1" applyBorder="1" applyAlignment="1" applyProtection="1">
      <alignment horizontal="left"/>
      <protection/>
    </xf>
    <xf numFmtId="0" fontId="19" fillId="56" borderId="41" xfId="0" applyFont="1" applyFill="1" applyBorder="1" applyAlignment="1" applyProtection="1">
      <alignment horizontal="left"/>
      <protection/>
    </xf>
    <xf numFmtId="0" fontId="19" fillId="56" borderId="40" xfId="0" applyFont="1" applyFill="1" applyBorder="1" applyAlignment="1" applyProtection="1">
      <alignment horizontal="left"/>
      <protection/>
    </xf>
    <xf numFmtId="0" fontId="19" fillId="56" borderId="49" xfId="0" applyFont="1" applyFill="1" applyBorder="1" applyAlignment="1" applyProtection="1">
      <alignment horizontal="left" vertical="top"/>
      <protection/>
    </xf>
    <xf numFmtId="0" fontId="19" fillId="56" borderId="41" xfId="0" applyFont="1" applyFill="1" applyBorder="1" applyAlignment="1" applyProtection="1">
      <alignment horizontal="left" vertical="top"/>
      <protection/>
    </xf>
    <xf numFmtId="0" fontId="19" fillId="56" borderId="40" xfId="0" applyFont="1" applyFill="1" applyBorder="1" applyAlignment="1" applyProtection="1">
      <alignment horizontal="left" vertical="top"/>
      <protection/>
    </xf>
    <xf numFmtId="0" fontId="5" fillId="56" borderId="41" xfId="0" applyFont="1" applyFill="1" applyBorder="1" applyAlignment="1" applyProtection="1">
      <alignment horizontal="left" vertical="top"/>
      <protection/>
    </xf>
    <xf numFmtId="0" fontId="0" fillId="56" borderId="49" xfId="0" applyFill="1" applyBorder="1" applyAlignment="1" applyProtection="1">
      <alignment vertical="top" wrapText="1"/>
      <protection/>
    </xf>
    <xf numFmtId="0" fontId="0" fillId="56" borderId="41" xfId="0" applyFill="1" applyBorder="1" applyAlignment="1" applyProtection="1">
      <alignment vertical="top" wrapText="1"/>
      <protection/>
    </xf>
    <xf numFmtId="0" fontId="0" fillId="56" borderId="40" xfId="0" applyFill="1" applyBorder="1" applyAlignment="1" applyProtection="1">
      <alignment vertical="top" wrapText="1"/>
      <protection/>
    </xf>
    <xf numFmtId="0" fontId="5" fillId="56" borderId="0" xfId="0" applyFont="1" applyFill="1" applyAlignment="1" applyProtection="1">
      <alignment horizontal="center" vertical="center"/>
      <protection/>
    </xf>
    <xf numFmtId="0" fontId="0" fillId="56" borderId="0" xfId="0" applyFill="1" applyAlignment="1" applyProtection="1">
      <alignment horizontal="center" vertical="center"/>
      <protection/>
    </xf>
    <xf numFmtId="0" fontId="2" fillId="56" borderId="46" xfId="0" applyFont="1" applyFill="1" applyBorder="1" applyAlignment="1" applyProtection="1">
      <alignment horizontal="center" wrapText="1"/>
      <protection/>
    </xf>
    <xf numFmtId="0" fontId="2" fillId="56" borderId="65" xfId="0" applyFont="1" applyFill="1" applyBorder="1" applyAlignment="1" applyProtection="1">
      <alignment horizontal="center" wrapText="1"/>
      <protection/>
    </xf>
    <xf numFmtId="0" fontId="2" fillId="56" borderId="24" xfId="0" applyFont="1" applyFill="1" applyBorder="1" applyAlignment="1" applyProtection="1">
      <alignment horizontal="center" wrapText="1"/>
      <protection/>
    </xf>
    <xf numFmtId="0" fontId="0" fillId="0" borderId="106" xfId="227" applyFont="1" applyBorder="1" applyAlignment="1" applyProtection="1">
      <alignment horizontal="center" vertical="center"/>
      <protection/>
    </xf>
    <xf numFmtId="0" fontId="0" fillId="0" borderId="22" xfId="227" applyFont="1" applyBorder="1" applyAlignment="1" applyProtection="1">
      <alignment horizontal="center" vertical="center"/>
      <protection/>
    </xf>
    <xf numFmtId="0" fontId="0" fillId="0" borderId="107" xfId="227" applyFont="1" applyBorder="1" applyAlignment="1" applyProtection="1">
      <alignment horizontal="center" vertical="center"/>
      <protection/>
    </xf>
    <xf numFmtId="0" fontId="0" fillId="56" borderId="26" xfId="227" applyFont="1" applyFill="1" applyBorder="1" applyAlignment="1" applyProtection="1">
      <alignment horizontal="left" vertical="top" wrapText="1"/>
      <protection/>
    </xf>
    <xf numFmtId="0" fontId="0" fillId="56" borderId="0" xfId="227" applyFont="1" applyFill="1" applyBorder="1" applyAlignment="1" applyProtection="1">
      <alignment horizontal="left" vertical="top" wrapText="1"/>
      <protection/>
    </xf>
    <xf numFmtId="0" fontId="0" fillId="56" borderId="26" xfId="227" applyFont="1" applyFill="1" applyBorder="1" applyAlignment="1" applyProtection="1">
      <alignment horizontal="left" vertical="top"/>
      <protection/>
    </xf>
    <xf numFmtId="0" fontId="0" fillId="56" borderId="0" xfId="227" applyFont="1" applyFill="1" applyBorder="1" applyAlignment="1" applyProtection="1">
      <alignment horizontal="left" vertical="top"/>
      <protection/>
    </xf>
    <xf numFmtId="0" fontId="0" fillId="0" borderId="46" xfId="239" applyFont="1" applyFill="1" applyBorder="1" applyAlignment="1" applyProtection="1">
      <alignment horizontal="center"/>
      <protection/>
    </xf>
    <xf numFmtId="0" fontId="0" fillId="0" borderId="65" xfId="239" applyFont="1" applyFill="1" applyBorder="1" applyAlignment="1" applyProtection="1">
      <alignment horizontal="center"/>
      <protection/>
    </xf>
    <xf numFmtId="0" fontId="0" fillId="0" borderId="24" xfId="239" applyFont="1" applyFill="1" applyBorder="1" applyAlignment="1" applyProtection="1">
      <alignment horizontal="center"/>
      <protection/>
    </xf>
    <xf numFmtId="0" fontId="0" fillId="0" borderId="46" xfId="227" applyFont="1" applyFill="1" applyBorder="1" applyAlignment="1" applyProtection="1">
      <alignment horizontal="center"/>
      <protection/>
    </xf>
    <xf numFmtId="0" fontId="0" fillId="0" borderId="65" xfId="227" applyFont="1" applyFill="1" applyBorder="1" applyAlignment="1" applyProtection="1">
      <alignment horizontal="center"/>
      <protection/>
    </xf>
    <xf numFmtId="0" fontId="0" fillId="0" borderId="24" xfId="227" applyFont="1" applyFill="1" applyBorder="1" applyAlignment="1" applyProtection="1">
      <alignment horizontal="center"/>
      <protection/>
    </xf>
    <xf numFmtId="0" fontId="5" fillId="0" borderId="46" xfId="227" applyFont="1" applyBorder="1" applyAlignment="1" applyProtection="1">
      <alignment horizontal="center" vertical="top"/>
      <protection/>
    </xf>
    <xf numFmtId="0" fontId="5" fillId="0" borderId="65" xfId="227" applyFont="1" applyBorder="1" applyAlignment="1" applyProtection="1">
      <alignment horizontal="center" vertical="top"/>
      <protection/>
    </xf>
    <xf numFmtId="0" fontId="5" fillId="0" borderId="24" xfId="227" applyFont="1" applyBorder="1" applyAlignment="1" applyProtection="1">
      <alignment horizontal="center" vertical="top"/>
      <protection/>
    </xf>
    <xf numFmtId="0" fontId="5" fillId="56" borderId="50" xfId="227" applyFont="1" applyFill="1" applyBorder="1" applyAlignment="1" applyProtection="1">
      <alignment horizontal="center"/>
      <protection/>
    </xf>
    <xf numFmtId="0" fontId="5" fillId="56" borderId="51" xfId="227" applyFont="1" applyFill="1" applyBorder="1" applyAlignment="1" applyProtection="1">
      <alignment horizontal="center"/>
      <protection/>
    </xf>
    <xf numFmtId="0" fontId="5" fillId="56" borderId="26" xfId="227" applyFont="1" applyFill="1" applyBorder="1" applyAlignment="1" applyProtection="1">
      <alignment horizontal="center"/>
      <protection/>
    </xf>
    <xf numFmtId="0" fontId="5" fillId="56" borderId="0" xfId="227" applyFont="1" applyFill="1" applyBorder="1" applyAlignment="1" applyProtection="1">
      <alignment horizontal="center"/>
      <protection/>
    </xf>
    <xf numFmtId="0" fontId="4" fillId="60" borderId="26" xfId="227" applyFont="1" applyFill="1" applyBorder="1" applyAlignment="1" applyProtection="1">
      <alignment horizontal="center" vertical="top" wrapText="1"/>
      <protection/>
    </xf>
    <xf numFmtId="0" fontId="4" fillId="60" borderId="54" xfId="227" applyFont="1" applyFill="1" applyBorder="1" applyAlignment="1" applyProtection="1">
      <alignment horizontal="center" vertical="top" wrapText="1"/>
      <protection/>
    </xf>
    <xf numFmtId="0" fontId="2" fillId="0" borderId="46" xfId="0" applyFont="1" applyBorder="1" applyAlignment="1" applyProtection="1">
      <alignment horizontal="center"/>
      <protection/>
    </xf>
    <xf numFmtId="0" fontId="22" fillId="0" borderId="65" xfId="0" applyFont="1" applyBorder="1" applyAlignment="1" applyProtection="1">
      <alignment horizontal="center"/>
      <protection/>
    </xf>
    <xf numFmtId="0" fontId="22" fillId="0" borderId="24" xfId="0" applyFont="1" applyBorder="1" applyAlignment="1" applyProtection="1">
      <alignment horizontal="center"/>
      <protection/>
    </xf>
  </cellXfs>
  <cellStyles count="240">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Berekening" xfId="41"/>
    <cellStyle name="Calculation" xfId="42"/>
    <cellStyle name="Check Cell" xfId="43"/>
    <cellStyle name="Comma 2" xfId="44"/>
    <cellStyle name="Controlecel" xfId="45"/>
    <cellStyle name="Euro" xfId="46"/>
    <cellStyle name="Explanatory Text" xfId="47"/>
    <cellStyle name="Gekoppelde cel" xfId="48"/>
    <cellStyle name="Followed Hyperlink" xfId="49"/>
    <cellStyle name="Goed" xfId="50"/>
    <cellStyle name="Good" xfId="51"/>
    <cellStyle name="Heading 1" xfId="52"/>
    <cellStyle name="Heading 2" xfId="53"/>
    <cellStyle name="Heading 3" xfId="54"/>
    <cellStyle name="Heading 4" xfId="55"/>
    <cellStyle name="Hyperlink" xfId="56"/>
    <cellStyle name="Input" xfId="57"/>
    <cellStyle name="Invoer" xfId="58"/>
    <cellStyle name="Comma" xfId="59"/>
    <cellStyle name="Comma [0]" xfId="60"/>
    <cellStyle name="Komma 2" xfId="61"/>
    <cellStyle name="Komma 3" xfId="62"/>
    <cellStyle name="Kop 1" xfId="63"/>
    <cellStyle name="Kop 2" xfId="64"/>
    <cellStyle name="Kop 3" xfId="65"/>
    <cellStyle name="Kop 4" xfId="66"/>
    <cellStyle name="Linked Cell" xfId="67"/>
    <cellStyle name="Milliers 2" xfId="68"/>
    <cellStyle name="Milliers 5" xfId="69"/>
    <cellStyle name="Milliers 8" xfId="70"/>
    <cellStyle name="Neutraal" xfId="71"/>
    <cellStyle name="Neutral" xfId="72"/>
    <cellStyle name="Normal 10" xfId="73"/>
    <cellStyle name="Normal 13" xfId="74"/>
    <cellStyle name="Normal 14" xfId="75"/>
    <cellStyle name="Normal 15" xfId="76"/>
    <cellStyle name="Normal 16" xfId="77"/>
    <cellStyle name="Normal 17" xfId="78"/>
    <cellStyle name="Normal 18" xfId="79"/>
    <cellStyle name="Normal 19" xfId="80"/>
    <cellStyle name="Normal 2" xfId="81"/>
    <cellStyle name="Normal 2 11" xfId="82"/>
    <cellStyle name="Normal 2 12" xfId="83"/>
    <cellStyle name="Normal 2 13" xfId="84"/>
    <cellStyle name="Normal 2 2" xfId="85"/>
    <cellStyle name="Normal 2 2 2" xfId="86"/>
    <cellStyle name="Normal 20" xfId="87"/>
    <cellStyle name="Normal 21" xfId="88"/>
    <cellStyle name="Normal 22" xfId="89"/>
    <cellStyle name="Normal 23" xfId="90"/>
    <cellStyle name="Normal 24" xfId="91"/>
    <cellStyle name="Normal 25" xfId="92"/>
    <cellStyle name="Normal 26" xfId="93"/>
    <cellStyle name="Normal 27" xfId="94"/>
    <cellStyle name="Normal 28" xfId="95"/>
    <cellStyle name="Normal 29" xfId="96"/>
    <cellStyle name="Normal 3" xfId="97"/>
    <cellStyle name="Normal 3 2" xfId="98"/>
    <cellStyle name="Normal 3 3" xfId="99"/>
    <cellStyle name="Normal 30" xfId="100"/>
    <cellStyle name="Normal 31" xfId="101"/>
    <cellStyle name="Normal 32" xfId="102"/>
    <cellStyle name="Normal 33" xfId="103"/>
    <cellStyle name="Normal 34" xfId="104"/>
    <cellStyle name="Normal 35" xfId="105"/>
    <cellStyle name="Normal 36" xfId="106"/>
    <cellStyle name="Normal 37" xfId="107"/>
    <cellStyle name="Normal 38" xfId="108"/>
    <cellStyle name="Normal 39" xfId="109"/>
    <cellStyle name="Normal 4" xfId="110"/>
    <cellStyle name="Normal 40" xfId="111"/>
    <cellStyle name="Normal 41" xfId="112"/>
    <cellStyle name="Normal 42" xfId="113"/>
    <cellStyle name="Normal 43" xfId="114"/>
    <cellStyle name="Normal 44" xfId="115"/>
    <cellStyle name="Normal 45" xfId="116"/>
    <cellStyle name="Normal 46" xfId="117"/>
    <cellStyle name="Normal 47" xfId="118"/>
    <cellStyle name="Normal 48" xfId="119"/>
    <cellStyle name="Normal 49" xfId="120"/>
    <cellStyle name="Normal 50" xfId="121"/>
    <cellStyle name="Normal 51" xfId="122"/>
    <cellStyle name="Normal 52" xfId="123"/>
    <cellStyle name="Normal 53" xfId="124"/>
    <cellStyle name="Normal 54" xfId="125"/>
    <cellStyle name="Normal 56" xfId="126"/>
    <cellStyle name="Normal 57" xfId="127"/>
    <cellStyle name="Normal 58" xfId="128"/>
    <cellStyle name="Normal 59" xfId="129"/>
    <cellStyle name="Normal 60" xfId="130"/>
    <cellStyle name="Normal 61" xfId="131"/>
    <cellStyle name="Normal 62" xfId="132"/>
    <cellStyle name="Normal 63" xfId="133"/>
    <cellStyle name="Normal 64" xfId="134"/>
    <cellStyle name="Normal 65" xfId="135"/>
    <cellStyle name="Normal 66" xfId="136"/>
    <cellStyle name="Normal 67" xfId="137"/>
    <cellStyle name="Normal 68" xfId="138"/>
    <cellStyle name="Normal 69" xfId="139"/>
    <cellStyle name="Normal 70" xfId="140"/>
    <cellStyle name="Normal 71" xfId="141"/>
    <cellStyle name="Normal 72" xfId="142"/>
    <cellStyle name="Normal 73" xfId="143"/>
    <cellStyle name="Normal 74" xfId="144"/>
    <cellStyle name="Normal 75" xfId="145"/>
    <cellStyle name="Normal 76" xfId="146"/>
    <cellStyle name="Normal 77" xfId="147"/>
    <cellStyle name="Normal 78" xfId="148"/>
    <cellStyle name="Normal 79" xfId="149"/>
    <cellStyle name="Normal 80" xfId="150"/>
    <cellStyle name="Normal 81" xfId="151"/>
    <cellStyle name="Normal 82" xfId="152"/>
    <cellStyle name="Normal 83" xfId="153"/>
    <cellStyle name="Normal 84" xfId="154"/>
    <cellStyle name="Normal 85" xfId="155"/>
    <cellStyle name="Normal 86" xfId="156"/>
    <cellStyle name="Normal 87" xfId="157"/>
    <cellStyle name="Normal 88" xfId="158"/>
    <cellStyle name="Normal 89" xfId="159"/>
    <cellStyle name="Normal 9" xfId="160"/>
    <cellStyle name="Normal 90" xfId="161"/>
    <cellStyle name="Normal 91" xfId="162"/>
    <cellStyle name="Normal 92" xfId="163"/>
    <cellStyle name="Normal 93" xfId="164"/>
    <cellStyle name="Normal 94" xfId="165"/>
    <cellStyle name="Normal 95 2" xfId="166"/>
    <cellStyle name="Normal_IMEA" xfId="167"/>
    <cellStyle name="Note" xfId="168"/>
    <cellStyle name="Notitie" xfId="169"/>
    <cellStyle name="Ongeldig" xfId="170"/>
    <cellStyle name="Output" xfId="171"/>
    <cellStyle name="Percent 2" xfId="172"/>
    <cellStyle name="Pourcentage 2" xfId="173"/>
    <cellStyle name="Percent" xfId="174"/>
    <cellStyle name="Procent 2" xfId="175"/>
    <cellStyle name="Procent 3" xfId="176"/>
    <cellStyle name="Procent 4" xfId="177"/>
    <cellStyle name="Procent 5" xfId="178"/>
    <cellStyle name="Procent 6" xfId="179"/>
    <cellStyle name="SAPBEXaggData" xfId="180"/>
    <cellStyle name="SAPBEXaggDataEmph" xfId="181"/>
    <cellStyle name="SAPBEXaggItem" xfId="182"/>
    <cellStyle name="SAPBEXaggItemX" xfId="183"/>
    <cellStyle name="SAPBEXchaText" xfId="184"/>
    <cellStyle name="SAPBEXchaText 2" xfId="185"/>
    <cellStyle name="SAPBEXexcBad7" xfId="186"/>
    <cellStyle name="SAPBEXexcBad8" xfId="187"/>
    <cellStyle name="SAPBEXexcBad9" xfId="188"/>
    <cellStyle name="SAPBEXexcCritical4" xfId="189"/>
    <cellStyle name="SAPBEXexcCritical5" xfId="190"/>
    <cellStyle name="SAPBEXexcCritical6" xfId="191"/>
    <cellStyle name="SAPBEXexcGood1" xfId="192"/>
    <cellStyle name="SAPBEXexcGood2" xfId="193"/>
    <cellStyle name="SAPBEXexcGood3" xfId="194"/>
    <cellStyle name="SAPBEXfilterDrill" xfId="195"/>
    <cellStyle name="SAPBEXfilterItem" xfId="196"/>
    <cellStyle name="SAPBEXfilterText" xfId="197"/>
    <cellStyle name="SAPBEXformats" xfId="198"/>
    <cellStyle name="SAPBEXheaderItem" xfId="199"/>
    <cellStyle name="SAPBEXheaderText" xfId="200"/>
    <cellStyle name="SAPBEXHLevel0" xfId="201"/>
    <cellStyle name="SAPBEXHLevel0X" xfId="202"/>
    <cellStyle name="SAPBEXHLevel1" xfId="203"/>
    <cellStyle name="SAPBEXHLevel1X" xfId="204"/>
    <cellStyle name="SAPBEXHLevel2" xfId="205"/>
    <cellStyle name="SAPBEXHLevel2X" xfId="206"/>
    <cellStyle name="SAPBEXHLevel3" xfId="207"/>
    <cellStyle name="SAPBEXHLevel3X" xfId="208"/>
    <cellStyle name="SAPBEXinputData" xfId="209"/>
    <cellStyle name="SAPBEXresData" xfId="210"/>
    <cellStyle name="SAPBEXresDataEmph" xfId="211"/>
    <cellStyle name="SAPBEXresItem" xfId="212"/>
    <cellStyle name="SAPBEXresItemX" xfId="213"/>
    <cellStyle name="SAPBEXstdData" xfId="214"/>
    <cellStyle name="SAPBEXstdDataEmph" xfId="215"/>
    <cellStyle name="SAPBEXstdItem" xfId="216"/>
    <cellStyle name="SAPBEXstdItem 2" xfId="217"/>
    <cellStyle name="SAPBEXstdItemX" xfId="218"/>
    <cellStyle name="SAPBEXtitle" xfId="219"/>
    <cellStyle name="SAPBEXundefined" xfId="220"/>
    <cellStyle name="Sheet Title" xfId="221"/>
    <cellStyle name="Standaard 2" xfId="222"/>
    <cellStyle name="Standaard 2 2" xfId="223"/>
    <cellStyle name="Standaard 2 3" xfId="224"/>
    <cellStyle name="Standaard 2 4" xfId="225"/>
    <cellStyle name="Standaard 2_B2009_doorvervoer ELEK_MATRIX_versie DEF" xfId="226"/>
    <cellStyle name="Standaard 3" xfId="227"/>
    <cellStyle name="Standaard 3 2" xfId="228"/>
    <cellStyle name="Standaard 3 3" xfId="229"/>
    <cellStyle name="Standaard 4" xfId="230"/>
    <cellStyle name="Standaard 4 2" xfId="231"/>
    <cellStyle name="Standaard 4_B2009_doorvervoer ELEK_MATRIX_versie DEF" xfId="232"/>
    <cellStyle name="Standaard 5" xfId="233"/>
    <cellStyle name="Standaard 6" xfId="234"/>
    <cellStyle name="Standaard 7" xfId="235"/>
    <cellStyle name="Standaard 7 2" xfId="236"/>
    <cellStyle name="Standaard 8" xfId="237"/>
    <cellStyle name="Standaard_20100727 Rekenmodel NE5R v1.9" xfId="238"/>
    <cellStyle name="Standaard_Balans IL-Glob. PLAU" xfId="239"/>
    <cellStyle name="Standaard_Balans IL-Glob. PLAU 2" xfId="240"/>
    <cellStyle name="Stijl 1" xfId="241"/>
    <cellStyle name="Style 1" xfId="242"/>
    <cellStyle name="Titel" xfId="243"/>
    <cellStyle name="Title" xfId="244"/>
    <cellStyle name="Totaal" xfId="245"/>
    <cellStyle name="Total" xfId="246"/>
    <cellStyle name="Uitvoer" xfId="247"/>
    <cellStyle name="Currency" xfId="248"/>
    <cellStyle name="Currency [0]" xfId="249"/>
    <cellStyle name="Valuta 2" xfId="250"/>
    <cellStyle name="Verklarende tekst" xfId="251"/>
    <cellStyle name="Waarschuwingstekst" xfId="252"/>
    <cellStyle name="Warning Text" xfId="2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112</xdr:row>
      <xdr:rowOff>47625</xdr:rowOff>
    </xdr:from>
    <xdr:to>
      <xdr:col>14</xdr:col>
      <xdr:colOff>266700</xdr:colOff>
      <xdr:row>261</xdr:row>
      <xdr:rowOff>38100</xdr:rowOff>
    </xdr:to>
    <xdr:sp fLocksText="0">
      <xdr:nvSpPr>
        <xdr:cNvPr id="1" name="Tekstvak 1"/>
        <xdr:cNvSpPr txBox="1">
          <a:spLocks noChangeArrowheads="1"/>
        </xdr:cNvSpPr>
      </xdr:nvSpPr>
      <xdr:spPr>
        <a:xfrm>
          <a:off x="314325" y="32489775"/>
          <a:ext cx="13335000" cy="2411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29</xdr:row>
      <xdr:rowOff>9525</xdr:rowOff>
    </xdr:from>
    <xdr:to>
      <xdr:col>12</xdr:col>
      <xdr:colOff>180975</xdr:colOff>
      <xdr:row>35</xdr:row>
      <xdr:rowOff>38100</xdr:rowOff>
    </xdr:to>
    <xdr:sp>
      <xdr:nvSpPr>
        <xdr:cNvPr id="1" name="AutoShape 2"/>
        <xdr:cNvSpPr>
          <a:spLocks/>
        </xdr:cNvSpPr>
      </xdr:nvSpPr>
      <xdr:spPr>
        <a:xfrm>
          <a:off x="11925300" y="5381625"/>
          <a:ext cx="161925" cy="1000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45</xdr:row>
      <xdr:rowOff>9525</xdr:rowOff>
    </xdr:from>
    <xdr:to>
      <xdr:col>12</xdr:col>
      <xdr:colOff>180975</xdr:colOff>
      <xdr:row>51</xdr:row>
      <xdr:rowOff>38100</xdr:rowOff>
    </xdr:to>
    <xdr:sp>
      <xdr:nvSpPr>
        <xdr:cNvPr id="1" name="AutoShape 2"/>
        <xdr:cNvSpPr>
          <a:spLocks/>
        </xdr:cNvSpPr>
      </xdr:nvSpPr>
      <xdr:spPr>
        <a:xfrm>
          <a:off x="11991975" y="10220325"/>
          <a:ext cx="161925" cy="1000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49</xdr:row>
      <xdr:rowOff>9525</xdr:rowOff>
    </xdr:from>
    <xdr:to>
      <xdr:col>6</xdr:col>
      <xdr:colOff>76200</xdr:colOff>
      <xdr:row>89</xdr:row>
      <xdr:rowOff>133350</xdr:rowOff>
    </xdr:to>
    <xdr:sp fLocksText="0">
      <xdr:nvSpPr>
        <xdr:cNvPr id="1" name="Tekstvak 1"/>
        <xdr:cNvSpPr txBox="1">
          <a:spLocks noChangeArrowheads="1"/>
        </xdr:cNvSpPr>
      </xdr:nvSpPr>
      <xdr:spPr>
        <a:xfrm>
          <a:off x="219075" y="8143875"/>
          <a:ext cx="9505950" cy="6600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Marc%20-%20tarieven\TARIEVEN\Eandis%20informatie\cpi_hist1920_tcm325-6593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Centers\OP\OP_EV\CREG\Dossier%202007\Nacalculatie\Nacalc20080215\Documents%20and%20Settings\htulpinck\Local%20Settings\Temporary%20Internet%20Files\OLK39B\Tariefvoorstel%20aansluitingen%202005"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INNT\Profiles\gck162\Temporary%20Internet%20Files\OLK262\Comparaison%20Article%2018%20par%20I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Centers\OP\OP_EV\CREG\Dossier%202007\Nacalculatie\Nacalc20080215\Documents%20and%20Settings\htulpinck\Local%20Settings\Temporary%20Internet%20Files\OLK39B\Tariefvoorstel%20aansluitingen%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OEFF.XLS"/>
      <sheetName val="general index"/>
      <sheetName val="health inde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12">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33.12</v>
          </cell>
        </row>
        <row r="200">
          <cell r="I200">
            <v>191</v>
          </cell>
        </row>
        <row r="201">
          <cell r="I201">
            <v>21.0957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dget 2003"/>
      <sheetName val="Budget 2004"/>
      <sheetName val="Codes des IM"/>
      <sheetName val="Résultats par IM &amp; par Groupe"/>
    </sheetNames>
    <sheetDataSet>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Kostenobjecten </v>
          </cell>
          <cell r="C194" t="str">
            <v>Objets de coûts </v>
          </cell>
          <cell r="D194" t="str">
            <v>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Nouveau raccordement - Adaptation / Renforcement </v>
          </cell>
          <cell r="D221" t="str">
            <v>Nouveau raccordement - Adaptation / Renforcement </v>
          </cell>
        </row>
        <row r="222">
          <cell r="A222">
            <v>229</v>
          </cell>
          <cell r="B222" t="str">
            <v>Gebruik meetapparatuur</v>
          </cell>
          <cell r="C222" t="str">
            <v>Utilisation d'un appareil de mesure </v>
          </cell>
          <cell r="D222" t="str">
            <v>Utilisation d'un appareil de mesure </v>
          </cell>
        </row>
        <row r="223">
          <cell r="A223">
            <v>230</v>
          </cell>
          <cell r="B223" t="str">
            <v>Gebruik uitrustingen voor transformatie of spanningsondersteuning</v>
          </cell>
          <cell r="C223" t="str">
            <v>Utilisation des équipements pour la transformation ou le soutien de la tension </v>
          </cell>
          <cell r="D223" t="str">
            <v>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Gestion système </v>
          </cell>
          <cell r="D227" t="str">
            <v>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Prélèvement forfaitaire d'énergie réactive </v>
          </cell>
          <cell r="D229" t="str">
            <v>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I. Bedrijfsopbrengsten</v>
          </cell>
          <cell r="C284" t="str">
            <v>   I. Ventes et prestations</v>
          </cell>
          <cell r="D284" t="str">
            <v>   I. Ventes et prestations</v>
          </cell>
        </row>
        <row r="285">
          <cell r="A285">
            <v>402</v>
          </cell>
          <cell r="B285" t="str">
            <v>       A. Omzet </v>
          </cell>
          <cell r="C285" t="str">
            <v>       A. Chiffre d'affaires </v>
          </cell>
          <cell r="D285" t="str">
            <v>       A. Chiffre d'affaires </v>
          </cell>
        </row>
        <row r="286">
          <cell r="A286">
            <v>403</v>
          </cell>
          <cell r="B286" t="str">
            <v>       B. Wijziging in de voorraad goederen bewerking en gereed product en in bestellingen in uitvoering </v>
          </cell>
          <cell r="C286" t="str">
            <v>       B. Variation des en-cours de fabrication, des produits finis et des commandes en cours d'exécution</v>
          </cell>
          <cell r="D286" t="str">
            <v>       B. Variation des en-cours de fabrication, des produits finis et des commandes en cours d'exécution</v>
          </cell>
        </row>
        <row r="287">
          <cell r="A287">
            <v>404</v>
          </cell>
          <cell r="B287" t="str">
            <v>       C. Geproduceerde vaste activa </v>
          </cell>
          <cell r="C287" t="str">
            <v>       C. Production immobilisée</v>
          </cell>
          <cell r="D287" t="str">
            <v>       C. Production immobilisée</v>
          </cell>
        </row>
        <row r="288">
          <cell r="A288">
            <v>405</v>
          </cell>
          <cell r="B288" t="str">
            <v>       D. Andere bedrijfsopbrengsten </v>
          </cell>
          <cell r="C288" t="str">
            <v>       D. Autres produits d'exploitation </v>
          </cell>
          <cell r="D288" t="str">
            <v>       D. Autres produits d'exploitation </v>
          </cell>
        </row>
        <row r="289">
          <cell r="A289">
            <v>406</v>
          </cell>
          <cell r="B289" t="str">
            <v>   II. Bedrijfskosten</v>
          </cell>
          <cell r="C289" t="str">
            <v>   II. Coût des ventes et prestations</v>
          </cell>
          <cell r="D289" t="str">
            <v>   II. Coût des ventes et prestations</v>
          </cell>
        </row>
        <row r="290">
          <cell r="A290">
            <v>407</v>
          </cell>
          <cell r="B290" t="str">
            <v>       A. Handelsgoederen, grond- en hulp stoffen</v>
          </cell>
          <cell r="C290" t="str">
            <v>       A. Approvisionnements et marchandises</v>
          </cell>
          <cell r="D290" t="str">
            <v>       A. Approvisionnements et marchandises</v>
          </cell>
        </row>
        <row r="291">
          <cell r="A291">
            <v>408</v>
          </cell>
          <cell r="B291" t="str">
            <v>          1. Inkopen</v>
          </cell>
          <cell r="C291" t="str">
            <v>          1. Achats</v>
          </cell>
          <cell r="D291" t="str">
            <v>          1. Achats</v>
          </cell>
        </row>
        <row r="292">
          <cell r="A292">
            <v>409</v>
          </cell>
          <cell r="B292" t="str">
            <v>          2. Wijziging in de voorraad</v>
          </cell>
          <cell r="C292" t="str">
            <v>          2. Variation des stocks</v>
          </cell>
          <cell r="D292" t="str">
            <v>          2. Variation des stocks</v>
          </cell>
        </row>
        <row r="293">
          <cell r="A293">
            <v>410</v>
          </cell>
          <cell r="B293" t="str">
            <v>       B. Diensten en diverse goederen</v>
          </cell>
          <cell r="C293" t="str">
            <v>       B. Services et biens divers</v>
          </cell>
          <cell r="D293" t="str">
            <v>       B. Services et biens divers</v>
          </cell>
        </row>
        <row r="294">
          <cell r="A294">
            <v>411</v>
          </cell>
          <cell r="B294" t="str">
            <v>       C. Bezoldigingen, sociale lasten en pensioenen</v>
          </cell>
          <cell r="C294" t="str">
            <v>       C. Rémunérations, charges sociales et pensions</v>
          </cell>
          <cell r="D294" t="str">
            <v>       C. Rémunérations, charges sociales et pensions</v>
          </cell>
        </row>
        <row r="295">
          <cell r="A295">
            <v>412</v>
          </cell>
          <cell r="B295" t="str">
            <v>       D. Afschrijvingen en waardeverminderingen op oprichtingskosten, op immateriële en materiële vaste activa</v>
          </cell>
          <cell r="C295" t="str">
            <v>       D. Amortissements et réductions de valeur sur frais d'établissement, sur immob. incorporelles et corporelles</v>
          </cell>
          <cell r="D295" t="str">
            <v>       D. Amortissements et réductions de valeur sur frais d'établissement, sur immob. incorporelles et corporelles</v>
          </cell>
        </row>
        <row r="296">
          <cell r="A296">
            <v>413</v>
          </cell>
          <cell r="B296" t="str">
            <v>       E. Waardeverminderingen op voorraden, bestellingen in uitvoering en handelsvorderingen (toevoegingen +, terugnemingen -)</v>
          </cell>
          <cell r="C296" t="str">
            <v>       E. Réductions de valeur sur stocks, sur commandes en cours d'exécution et sur créances commerciales</v>
          </cell>
          <cell r="D296" t="str">
            <v>       E. Réductions de valeur sur stocks, sur commandes en cours d'exécution et sur créances commerciales</v>
          </cell>
        </row>
        <row r="297">
          <cell r="A297">
            <v>414</v>
          </cell>
          <cell r="B297" t="str">
            <v>       F. Voorzieningen voor risico's en kosten (toevoegingen +, bestedingen en terugnemingen -)</v>
          </cell>
          <cell r="C297" t="str">
            <v>       F. Provisions pour risques et charges</v>
          </cell>
          <cell r="D297" t="str">
            <v>       F. Provisions pour risques et charges</v>
          </cell>
        </row>
        <row r="298">
          <cell r="A298">
            <v>415</v>
          </cell>
          <cell r="B298" t="str">
            <v>       G. Andere bedrijfskosten</v>
          </cell>
          <cell r="C298" t="str">
            <v>       G. Autres charges d'exploit</v>
          </cell>
          <cell r="D298" t="str">
            <v>       G. Autres charges d'exploit</v>
          </cell>
        </row>
        <row r="299">
          <cell r="A299">
            <v>416</v>
          </cell>
          <cell r="B299" t="str">
            <v>       H. Als herstructureringskosten geactiveerde bedrijfskosten</v>
          </cell>
          <cell r="C299" t="str">
            <v>       H. Charges d'exploit. portées à l'actif au titre de frais de restructur.</v>
          </cell>
          <cell r="D299" t="str">
            <v>       H. Charges d'exploit. portées à l'actif au titre de frais de restructur.</v>
          </cell>
        </row>
        <row r="300">
          <cell r="A300">
            <v>417</v>
          </cell>
          <cell r="B300" t="str">
            <v>  III. Bedrijfswinst</v>
          </cell>
          <cell r="C300" t="str">
            <v>  III. Bénéfice d'exploitation</v>
          </cell>
          <cell r="D300" t="str">
            <v>  III. Bénéfice d'exploitation</v>
          </cell>
        </row>
        <row r="301">
          <cell r="A301">
            <v>418</v>
          </cell>
          <cell r="B301" t="str">
            <v>.      Bedrijfsverlies</v>
          </cell>
          <cell r="C301" t="str">
            <v>       Perte d'exploitation</v>
          </cell>
          <cell r="D301" t="str">
            <v>       Perte d'exploitation</v>
          </cell>
        </row>
        <row r="302">
          <cell r="A302">
            <v>419</v>
          </cell>
          <cell r="B302" t="str">
            <v>    IV. Financiële opbrengsten</v>
          </cell>
          <cell r="C302" t="str">
            <v>   IV. Produits financiers</v>
          </cell>
          <cell r="D302" t="str">
            <v>   IV. Produits financiers</v>
          </cell>
        </row>
        <row r="303">
          <cell r="A303">
            <v>420</v>
          </cell>
          <cell r="B303" t="str">
            <v>       A. Opbrengsten uit financiële vaste activa</v>
          </cell>
          <cell r="C303" t="str">
            <v>       A. Produits des immobilisations financières</v>
          </cell>
          <cell r="D303" t="str">
            <v>       A. Produits des immobilisations financières</v>
          </cell>
        </row>
        <row r="304">
          <cell r="A304">
            <v>421</v>
          </cell>
          <cell r="B304" t="str">
            <v>       B. Opbrengsten uit vlottende activa</v>
          </cell>
          <cell r="C304" t="str">
            <v>       B. Produits des actifs circulants</v>
          </cell>
          <cell r="D304" t="str">
            <v>       B. Produits des actifs circulants</v>
          </cell>
        </row>
        <row r="305">
          <cell r="A305">
            <v>422</v>
          </cell>
          <cell r="B305" t="str">
            <v>       C. Andere financiële opbrengsten</v>
          </cell>
          <cell r="C305" t="str">
            <v>       C. Autres produits financiers</v>
          </cell>
          <cell r="D305" t="str">
            <v>       C. Autres produits financiers</v>
          </cell>
        </row>
        <row r="306">
          <cell r="A306">
            <v>423</v>
          </cell>
          <cell r="B306" t="str">
            <v>    V. Financiële kosten</v>
          </cell>
          <cell r="C306" t="str">
            <v>    V. Charges financières</v>
          </cell>
          <cell r="D306" t="str">
            <v>    V. Charges financières</v>
          </cell>
        </row>
        <row r="307">
          <cell r="A307">
            <v>424</v>
          </cell>
          <cell r="B307" t="str">
            <v>       A. Kosten van schulden</v>
          </cell>
          <cell r="C307" t="str">
            <v>       A. Charges des dettes</v>
          </cell>
          <cell r="D307" t="str">
            <v>       A. Charges des dettes</v>
          </cell>
        </row>
        <row r="308">
          <cell r="A308">
            <v>425</v>
          </cell>
          <cell r="B308" t="str">
            <v>       B. Waardeverminderingen op andere vlottende activa dan bedoeld onder II.E</v>
          </cell>
          <cell r="C308" t="str">
            <v>       B. Réductions de valeur sur actifs circulants autres que ceux visés sub. II.E.</v>
          </cell>
          <cell r="D308" t="str">
            <v>       B. Réductions de valeur sur actifs circulants autres que ceux visés sub. II.E.</v>
          </cell>
        </row>
        <row r="309">
          <cell r="A309">
            <v>426</v>
          </cell>
          <cell r="B309" t="str">
            <v>       C. Andere financiële kosten </v>
          </cell>
          <cell r="C309" t="str">
            <v>       C. Autres charges financières</v>
          </cell>
          <cell r="D309" t="str">
            <v>       C. Autres charges financières</v>
          </cell>
        </row>
        <row r="310">
          <cell r="A310">
            <v>427</v>
          </cell>
          <cell r="B310" t="str">
            <v>   VI. Winst uit de gewone bedrijfsuitoefening, vóór belasting</v>
          </cell>
          <cell r="C310" t="str">
            <v>   VI. Bénéfice courant  avant impôts</v>
          </cell>
          <cell r="D310" t="str">
            <v>   VI. Bénéfice courant  avant impôts</v>
          </cell>
        </row>
        <row r="311">
          <cell r="A311">
            <v>428</v>
          </cell>
          <cell r="B311" t="str">
            <v>       Verlies uit de gewone bedrijfsuitoefening, vóór belasting</v>
          </cell>
          <cell r="C311" t="str">
            <v>       Perte courante avant impôts</v>
          </cell>
          <cell r="D311" t="str">
            <v>       Perte courante avant impôts</v>
          </cell>
        </row>
        <row r="312">
          <cell r="A312">
            <v>429</v>
          </cell>
          <cell r="B312" t="str">
            <v>  VII. Uitzonderlijke opbrengsten</v>
          </cell>
          <cell r="C312" t="str">
            <v>  VII. Produits exceptionnels</v>
          </cell>
          <cell r="D312" t="str">
            <v>  VII. Produits exceptionnels</v>
          </cell>
        </row>
        <row r="313">
          <cell r="A313">
            <v>430</v>
          </cell>
          <cell r="B313" t="str">
            <v>       A. Terugneming van afschrijvingen en van waardeverminderingen op immateriële en materiële vaste activa</v>
          </cell>
          <cell r="C313" t="str">
            <v>       A. Reprises d'amortissements et de réductions de valeur sur immobilisations incorporelles et corporelles</v>
          </cell>
          <cell r="D313" t="str">
            <v>       A. Reprises d'amortissements et de réductions de valeur sur immobilisations incorporelles et corporelles</v>
          </cell>
        </row>
        <row r="314">
          <cell r="A314">
            <v>431</v>
          </cell>
          <cell r="B314" t="str">
            <v>       B. Terugneming van waardeverminderingen op financiële vaste activa</v>
          </cell>
          <cell r="C314" t="str">
            <v>       B. Reprises de réductions de valeur sur immobilisations financières</v>
          </cell>
          <cell r="D314" t="str">
            <v>       B. Reprises de réductions de valeur sur immobilisations financières</v>
          </cell>
        </row>
        <row r="315">
          <cell r="A315">
            <v>432</v>
          </cell>
          <cell r="B315" t="str">
            <v>       C. Terugneming van voorzieningen voor uitzonderlijke risico's en kosten</v>
          </cell>
          <cell r="C315" t="str">
            <v>       C. Reprises de provisions pour risques et charges exceptionnels</v>
          </cell>
          <cell r="D315" t="str">
            <v>       C. Reprises de provisions pour risques et charges exceptionnels</v>
          </cell>
        </row>
        <row r="316">
          <cell r="A316">
            <v>433</v>
          </cell>
          <cell r="B316" t="str">
            <v>       D. Meerwaarden bij de realisatie van vaste activa</v>
          </cell>
          <cell r="C316" t="str">
            <v>       D. Plus-values sur réalisation d'actifs immobilisés</v>
          </cell>
          <cell r="D316" t="str">
            <v>       D. Plus-values sur réalisation d'actifs immobilisés</v>
          </cell>
        </row>
        <row r="317">
          <cell r="A317">
            <v>434</v>
          </cell>
          <cell r="B317" t="str">
            <v>       E. Andere uitzonderlijke opbrengsten</v>
          </cell>
          <cell r="C317" t="str">
            <v>       E. Autres produits exceptionnels</v>
          </cell>
          <cell r="D317" t="str">
            <v>       E. Autres produits exceptionnels</v>
          </cell>
        </row>
        <row r="318">
          <cell r="A318">
            <v>435</v>
          </cell>
          <cell r="B318" t="str">
            <v>VIII. Uitzonderlijke kosten</v>
          </cell>
          <cell r="C318" t="str">
            <v> VIII. Charges exceptionnelles.</v>
          </cell>
          <cell r="D318" t="str">
            <v> VIII. Charges exceptionnelles.</v>
          </cell>
        </row>
        <row r="319">
          <cell r="A319">
            <v>436</v>
          </cell>
          <cell r="B319" t="str">
            <v>       A. Uitzonderlijke afschrijvingen en waardeverminderingen op oprichtingskosten, op immateriële en materiële vaste activa</v>
          </cell>
          <cell r="C319" t="str">
            <v>       A. Amortissements et réductions de valeur exceptionnels sur frais d'établissement, sur immobilisations incorporelles et corporelles</v>
          </cell>
          <cell r="D319" t="str">
            <v>       A. Amortissements et réductions de valeur exceptionnels sur frais d'établissement, sur immobilisations incorporelles et corporelles</v>
          </cell>
        </row>
        <row r="320">
          <cell r="A320">
            <v>437</v>
          </cell>
          <cell r="B320" t="str">
            <v>       B. Waardeverminderingen op financiële vaste activa</v>
          </cell>
          <cell r="C320" t="str">
            <v>       B. Réductions de valeur sur immobilisations financières </v>
          </cell>
          <cell r="D320" t="str">
            <v>       B. Réductions de valeur sur immobilisations financières </v>
          </cell>
        </row>
        <row r="321">
          <cell r="A321">
            <v>438</v>
          </cell>
          <cell r="B321" t="str">
            <v>       C. Voorzieningen voor uitzonderlijke risico's en kosten (toevoegingen +, bestedingen -)</v>
          </cell>
          <cell r="C321" t="str">
            <v>       C. Provisions pour risques et charges exceptionnels</v>
          </cell>
          <cell r="D321" t="str">
            <v>       C. Provisions pour risques et charges exceptionnels</v>
          </cell>
        </row>
        <row r="322">
          <cell r="A322">
            <v>439</v>
          </cell>
          <cell r="B322" t="str">
            <v>       D. Minderwaarden bij de realisatie van vaste activa</v>
          </cell>
          <cell r="C322" t="str">
            <v>       D. Moins-values sur réalisation d'actifs immobilisés </v>
          </cell>
          <cell r="D322" t="str">
            <v>       D. Moins-values sur réalisation d'actifs immobilisés </v>
          </cell>
        </row>
        <row r="323">
          <cell r="A323">
            <v>440</v>
          </cell>
          <cell r="B323" t="str">
            <v>       E. Andere uitzonderlijke kosten</v>
          </cell>
          <cell r="C323" t="str">
            <v>       E. Autres charges exceptionnelles</v>
          </cell>
          <cell r="D323" t="str">
            <v>       E. Autres charges exceptionnelles</v>
          </cell>
        </row>
        <row r="324">
          <cell r="A324">
            <v>441</v>
          </cell>
          <cell r="B324" t="str">
            <v>       F. Als herstructureringskosten geactiveerde uitzonderlijke kosten (-)</v>
          </cell>
          <cell r="C324" t="str">
            <v>       F. Charges exceptionnelles portées à l'actif au titre de frais de restructuration (-)</v>
          </cell>
          <cell r="D324" t="str">
            <v>       F. Charges exceptionnelles portées à l'actif au titre de frais de restructuration (-)</v>
          </cell>
        </row>
        <row r="325">
          <cell r="A325">
            <v>442</v>
          </cell>
          <cell r="B325" t="str">
            <v>   IX. Winst van het boekjaar vóór belasting</v>
          </cell>
          <cell r="C325" t="str">
            <v>   IX. Bénéfice de l'exercice avant impôts</v>
          </cell>
          <cell r="D325" t="str">
            <v>   IX. Bénéfice de l'exercice avant impôts</v>
          </cell>
        </row>
        <row r="326">
          <cell r="A326">
            <v>443</v>
          </cell>
          <cell r="B326" t="str">
            <v>        Verlies van het boekj. vóór belasting</v>
          </cell>
          <cell r="C326" t="str">
            <v>       Perte de l'exercice avant impôts</v>
          </cell>
          <cell r="D326" t="str">
            <v>       Perte de l'exercice avant impôts</v>
          </cell>
        </row>
        <row r="327">
          <cell r="A327">
            <v>444</v>
          </cell>
          <cell r="B327" t="str">
            <v>   IX bis. A. Onttrekking aan de uitgestelde belastingen</v>
          </cell>
          <cell r="C327" t="str">
            <v>   IX bis. A. Prélèvements sur les impôts différés      </v>
          </cell>
          <cell r="D327" t="str">
            <v>   IX bis. A. Prélèvements sur les impôts différés      </v>
          </cell>
        </row>
        <row r="328">
          <cell r="A328">
            <v>445</v>
          </cell>
          <cell r="B328" t="str">
            <v>           B. Overboeking naar de uitgestelde belastingen</v>
          </cell>
          <cell r="C328" t="str">
            <v>           B. Transfert aux impôts différés        </v>
          </cell>
          <cell r="D328" t="str">
            <v>           B. Transfert aux impôts différés        </v>
          </cell>
        </row>
        <row r="329">
          <cell r="A329">
            <v>446</v>
          </cell>
          <cell r="B329" t="str">
            <v>    X. Belastingen op het resultaat</v>
          </cell>
          <cell r="C329" t="str">
            <v>    X. Impôts sur le résultat        </v>
          </cell>
          <cell r="D329" t="str">
            <v>    X. Impôts sur le résultat        </v>
          </cell>
        </row>
        <row r="330">
          <cell r="A330">
            <v>447</v>
          </cell>
          <cell r="B330" t="str">
            <v>       A. Belastingen</v>
          </cell>
          <cell r="C330" t="str">
            <v>       A. Impôts</v>
          </cell>
          <cell r="D330" t="str">
            <v>       A. Impôts</v>
          </cell>
        </row>
        <row r="331">
          <cell r="A331">
            <v>448</v>
          </cell>
          <cell r="B331" t="str">
            <v>       B. Regularisering van belastingen en terugneming van voorzieningen voor belastingen</v>
          </cell>
          <cell r="C331" t="str">
            <v>       B. Régularisations d'impôts et reprises de provisions fiscales          </v>
          </cell>
          <cell r="D331" t="str">
            <v>       B. Régularisations d'impôts et reprises de provisions fiscales          </v>
          </cell>
        </row>
        <row r="332">
          <cell r="A332">
            <v>449</v>
          </cell>
          <cell r="B332" t="str">
            <v>   XI. Winst van het boekjaar</v>
          </cell>
          <cell r="C332" t="str">
            <v>   XI. Bénéfice de l'exercice        </v>
          </cell>
          <cell r="D332" t="str">
            <v>   XI. Bénéfice de l'exercice        </v>
          </cell>
        </row>
        <row r="333">
          <cell r="A333">
            <v>450</v>
          </cell>
          <cell r="B333" t="str">
            <v>       Verlies van het boekjaar</v>
          </cell>
          <cell r="C333" t="str">
            <v>       Perte de l'exercice         </v>
          </cell>
          <cell r="D333" t="str">
            <v>       Perte de l'exercice         </v>
          </cell>
        </row>
        <row r="334">
          <cell r="A334">
            <v>451</v>
          </cell>
          <cell r="B334" t="str">
            <v>  XII. Onttrekking aan de belastingvrije reserves</v>
          </cell>
          <cell r="C334" t="str">
            <v>  XII. Prélèvements sur les réserves immunisées</v>
          </cell>
          <cell r="D334" t="str">
            <v>  XII. Prélèvements sur les réserves immunisées</v>
          </cell>
        </row>
        <row r="335">
          <cell r="A335">
            <v>452</v>
          </cell>
          <cell r="B335" t="str">
            <v>       Overboeking naar de belastingvrije reserves</v>
          </cell>
          <cell r="C335" t="str">
            <v>       Transfert aux réserves immunisées      </v>
          </cell>
          <cell r="D335" t="str">
            <v>       Transfert aux réserves immunisées      </v>
          </cell>
        </row>
        <row r="336">
          <cell r="A336">
            <v>453</v>
          </cell>
          <cell r="B336" t="str">
            <v> XIII. Te bestemmen winst van het boekjaar</v>
          </cell>
          <cell r="C336" t="str">
            <v> XIII. Bénéfice de l'exercice à affecter</v>
          </cell>
          <cell r="D336" t="str">
            <v> XIII. Bénéfice de l'exercice à affecter</v>
          </cell>
        </row>
        <row r="337">
          <cell r="A337">
            <v>454</v>
          </cell>
          <cell r="B337" t="str">
            <v>       Te verwerken verlies van het boekjaar</v>
          </cell>
          <cell r="C337" t="str">
            <v>       Perte de l'exercice à affecter</v>
          </cell>
          <cell r="D337" t="str">
            <v>       Perte de l'exercice à affecter</v>
          </cell>
        </row>
        <row r="338">
          <cell r="A338">
            <v>455</v>
          </cell>
          <cell r="D33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12">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33.12</v>
          </cell>
        </row>
        <row r="200">
          <cell r="I200">
            <v>191</v>
          </cell>
        </row>
        <row r="201">
          <cell r="I201">
            <v>21.0957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Kostenobjecten </v>
          </cell>
          <cell r="C194" t="str">
            <v>Objets de coûts </v>
          </cell>
          <cell r="D194" t="str">
            <v>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Nouveau raccordement - Adaptation / Renforcement </v>
          </cell>
          <cell r="D221" t="str">
            <v>Nouveau raccordement - Adaptation / Renforcement </v>
          </cell>
        </row>
        <row r="222">
          <cell r="A222">
            <v>229</v>
          </cell>
          <cell r="B222" t="str">
            <v>Gebruik meetapparatuur</v>
          </cell>
          <cell r="C222" t="str">
            <v>Utilisation d'un appareil de mesure </v>
          </cell>
          <cell r="D222" t="str">
            <v>Utilisation d'un appareil de mesure </v>
          </cell>
        </row>
        <row r="223">
          <cell r="A223">
            <v>230</v>
          </cell>
          <cell r="B223" t="str">
            <v>Gebruik uitrustingen voor transformatie of spanningsondersteuning</v>
          </cell>
          <cell r="C223" t="str">
            <v>Utilisation des équipements pour la transformation ou le soutien de la tension </v>
          </cell>
          <cell r="D223" t="str">
            <v>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Gestion système </v>
          </cell>
          <cell r="D227" t="str">
            <v>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Prélèvement forfaitaire d'énergie réactive </v>
          </cell>
          <cell r="D229" t="str">
            <v>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I. Bedrijfsopbrengsten</v>
          </cell>
          <cell r="C284" t="str">
            <v>   I. Ventes et prestations</v>
          </cell>
          <cell r="D284" t="str">
            <v>   I. Ventes et prestations</v>
          </cell>
        </row>
        <row r="285">
          <cell r="A285">
            <v>402</v>
          </cell>
          <cell r="B285" t="str">
            <v>       A. Omzet </v>
          </cell>
          <cell r="C285" t="str">
            <v>       A. Chiffre d'affaires </v>
          </cell>
          <cell r="D285" t="str">
            <v>       A. Chiffre d'affaires </v>
          </cell>
        </row>
        <row r="286">
          <cell r="A286">
            <v>403</v>
          </cell>
          <cell r="B286" t="str">
            <v>       B. Wijziging in de voorraad goederen bewerking en gereed product en in bestellingen in uitvoering </v>
          </cell>
          <cell r="C286" t="str">
            <v>       B. Variation des en-cours de fabrication, des produits finis et des commandes en cours d'exécution</v>
          </cell>
          <cell r="D286" t="str">
            <v>       B. Variation des en-cours de fabrication, des produits finis et des commandes en cours d'exécution</v>
          </cell>
        </row>
        <row r="287">
          <cell r="A287">
            <v>404</v>
          </cell>
          <cell r="B287" t="str">
            <v>       C. Geproduceerde vaste activa </v>
          </cell>
          <cell r="C287" t="str">
            <v>       C. Production immobilisée</v>
          </cell>
          <cell r="D287" t="str">
            <v>       C. Production immobilisée</v>
          </cell>
        </row>
        <row r="288">
          <cell r="A288">
            <v>405</v>
          </cell>
          <cell r="B288" t="str">
            <v>       D. Andere bedrijfsopbrengsten </v>
          </cell>
          <cell r="C288" t="str">
            <v>       D. Autres produits d'exploitation </v>
          </cell>
          <cell r="D288" t="str">
            <v>       D. Autres produits d'exploitation </v>
          </cell>
        </row>
        <row r="289">
          <cell r="A289">
            <v>406</v>
          </cell>
          <cell r="B289" t="str">
            <v>   II. Bedrijfskosten</v>
          </cell>
          <cell r="C289" t="str">
            <v>   II. Coût des ventes et prestations</v>
          </cell>
          <cell r="D289" t="str">
            <v>   II. Coût des ventes et prestations</v>
          </cell>
        </row>
        <row r="290">
          <cell r="A290">
            <v>407</v>
          </cell>
          <cell r="B290" t="str">
            <v>       A. Handelsgoederen, grond- en hulp stoffen</v>
          </cell>
          <cell r="C290" t="str">
            <v>       A. Approvisionnements et marchandises</v>
          </cell>
          <cell r="D290" t="str">
            <v>       A. Approvisionnements et marchandises</v>
          </cell>
        </row>
        <row r="291">
          <cell r="A291">
            <v>408</v>
          </cell>
          <cell r="B291" t="str">
            <v>          1. Inkopen</v>
          </cell>
          <cell r="C291" t="str">
            <v>          1. Achats</v>
          </cell>
          <cell r="D291" t="str">
            <v>          1. Achats</v>
          </cell>
        </row>
        <row r="292">
          <cell r="A292">
            <v>409</v>
          </cell>
          <cell r="B292" t="str">
            <v>          2. Wijziging in de voorraad</v>
          </cell>
          <cell r="C292" t="str">
            <v>          2. Variation des stocks</v>
          </cell>
          <cell r="D292" t="str">
            <v>          2. Variation des stocks</v>
          </cell>
        </row>
        <row r="293">
          <cell r="A293">
            <v>410</v>
          </cell>
          <cell r="B293" t="str">
            <v>       B. Diensten en diverse goederen</v>
          </cell>
          <cell r="C293" t="str">
            <v>       B. Services et biens divers</v>
          </cell>
          <cell r="D293" t="str">
            <v>       B. Services et biens divers</v>
          </cell>
        </row>
        <row r="294">
          <cell r="A294">
            <v>411</v>
          </cell>
          <cell r="B294" t="str">
            <v>       C. Bezoldigingen, sociale lasten en pensioenen</v>
          </cell>
          <cell r="C294" t="str">
            <v>       C. Rémunérations, charges sociales et pensions</v>
          </cell>
          <cell r="D294" t="str">
            <v>       C. Rémunérations, charges sociales et pensions</v>
          </cell>
        </row>
        <row r="295">
          <cell r="A295">
            <v>412</v>
          </cell>
          <cell r="B295" t="str">
            <v>       D. Afschrijvingen en waardeverminderingen op oprichtingskosten, op immateriële en materiële vaste activa</v>
          </cell>
          <cell r="C295" t="str">
            <v>       D. Amortissements et réductions de valeur sur frais d'établissement, sur immob. incorporelles et corporelles</v>
          </cell>
          <cell r="D295" t="str">
            <v>       D. Amortissements et réductions de valeur sur frais d'établissement, sur immob. incorporelles et corporelles</v>
          </cell>
        </row>
        <row r="296">
          <cell r="A296">
            <v>413</v>
          </cell>
          <cell r="B296" t="str">
            <v>       E. Waardeverminderingen op voorraden, bestellingen in uitvoering en handelsvorderingen (toevoegingen +, terugnemingen -)</v>
          </cell>
          <cell r="C296" t="str">
            <v>       E. Réductions de valeur sur stocks, sur commandes en cours d'exécution et sur créances commerciales</v>
          </cell>
          <cell r="D296" t="str">
            <v>       E. Réductions de valeur sur stocks, sur commandes en cours d'exécution et sur créances commerciales</v>
          </cell>
        </row>
        <row r="297">
          <cell r="A297">
            <v>414</v>
          </cell>
          <cell r="B297" t="str">
            <v>       F. Voorzieningen voor risico's en kosten (toevoegingen +, bestedingen en terugnemingen -)</v>
          </cell>
          <cell r="C297" t="str">
            <v>       F. Provisions pour risques et charges</v>
          </cell>
          <cell r="D297" t="str">
            <v>       F. Provisions pour risques et charges</v>
          </cell>
        </row>
        <row r="298">
          <cell r="A298">
            <v>415</v>
          </cell>
          <cell r="B298" t="str">
            <v>       G. Andere bedrijfskosten</v>
          </cell>
          <cell r="C298" t="str">
            <v>       G. Autres charges d'exploit</v>
          </cell>
          <cell r="D298" t="str">
            <v>       G. Autres charges d'exploit</v>
          </cell>
        </row>
        <row r="299">
          <cell r="A299">
            <v>416</v>
          </cell>
          <cell r="B299" t="str">
            <v>       H. Als herstructureringskosten geactiveerde bedrijfskosten</v>
          </cell>
          <cell r="C299" t="str">
            <v>       H. Charges d'exploit. portées à l'actif au titre de frais de restructur.</v>
          </cell>
          <cell r="D299" t="str">
            <v>       H. Charges d'exploit. portées à l'actif au titre de frais de restructur.</v>
          </cell>
        </row>
        <row r="300">
          <cell r="A300">
            <v>417</v>
          </cell>
          <cell r="B300" t="str">
            <v>  III. Bedrijfswinst</v>
          </cell>
          <cell r="C300" t="str">
            <v>  III. Bénéfice d'exploitation</v>
          </cell>
          <cell r="D300" t="str">
            <v>  III. Bénéfice d'exploitation</v>
          </cell>
        </row>
        <row r="301">
          <cell r="A301">
            <v>418</v>
          </cell>
          <cell r="B301" t="str">
            <v>.      Bedrijfsverlies</v>
          </cell>
          <cell r="C301" t="str">
            <v>       Perte d'exploitation</v>
          </cell>
          <cell r="D301" t="str">
            <v>       Perte d'exploitation</v>
          </cell>
        </row>
        <row r="302">
          <cell r="A302">
            <v>419</v>
          </cell>
          <cell r="B302" t="str">
            <v>    IV. Financiële opbrengsten</v>
          </cell>
          <cell r="C302" t="str">
            <v>   IV. Produits financiers</v>
          </cell>
          <cell r="D302" t="str">
            <v>   IV. Produits financiers</v>
          </cell>
        </row>
        <row r="303">
          <cell r="A303">
            <v>420</v>
          </cell>
          <cell r="B303" t="str">
            <v>       A. Opbrengsten uit financiële vaste activa</v>
          </cell>
          <cell r="C303" t="str">
            <v>       A. Produits des immobilisations financières</v>
          </cell>
          <cell r="D303" t="str">
            <v>       A. Produits des immobilisations financières</v>
          </cell>
        </row>
        <row r="304">
          <cell r="A304">
            <v>421</v>
          </cell>
          <cell r="B304" t="str">
            <v>       B. Opbrengsten uit vlottende activa</v>
          </cell>
          <cell r="C304" t="str">
            <v>       B. Produits des actifs circulants</v>
          </cell>
          <cell r="D304" t="str">
            <v>       B. Produits des actifs circulants</v>
          </cell>
        </row>
        <row r="305">
          <cell r="A305">
            <v>422</v>
          </cell>
          <cell r="B305" t="str">
            <v>       C. Andere financiële opbrengsten</v>
          </cell>
          <cell r="C305" t="str">
            <v>       C. Autres produits financiers</v>
          </cell>
          <cell r="D305" t="str">
            <v>       C. Autres produits financiers</v>
          </cell>
        </row>
        <row r="306">
          <cell r="A306">
            <v>423</v>
          </cell>
          <cell r="B306" t="str">
            <v>    V. Financiële kosten</v>
          </cell>
          <cell r="C306" t="str">
            <v>    V. Charges financières</v>
          </cell>
          <cell r="D306" t="str">
            <v>    V. Charges financières</v>
          </cell>
        </row>
        <row r="307">
          <cell r="A307">
            <v>424</v>
          </cell>
          <cell r="B307" t="str">
            <v>       A. Kosten van schulden</v>
          </cell>
          <cell r="C307" t="str">
            <v>       A. Charges des dettes</v>
          </cell>
          <cell r="D307" t="str">
            <v>       A. Charges des dettes</v>
          </cell>
        </row>
        <row r="308">
          <cell r="A308">
            <v>425</v>
          </cell>
          <cell r="B308" t="str">
            <v>       B. Waardeverminderingen op andere vlottende activa dan bedoeld onder II.E</v>
          </cell>
          <cell r="C308" t="str">
            <v>       B. Réductions de valeur sur actifs circulants autres que ceux visés sub. II.E.</v>
          </cell>
          <cell r="D308" t="str">
            <v>       B. Réductions de valeur sur actifs circulants autres que ceux visés sub. II.E.</v>
          </cell>
        </row>
        <row r="309">
          <cell r="A309">
            <v>426</v>
          </cell>
          <cell r="B309" t="str">
            <v>       C. Andere financiële kosten </v>
          </cell>
          <cell r="C309" t="str">
            <v>       C. Autres charges financières</v>
          </cell>
          <cell r="D309" t="str">
            <v>       C. Autres charges financières</v>
          </cell>
        </row>
        <row r="310">
          <cell r="A310">
            <v>427</v>
          </cell>
          <cell r="B310" t="str">
            <v>   VI. Winst uit de gewone bedrijfsuitoefening, vóór belasting</v>
          </cell>
          <cell r="C310" t="str">
            <v>   VI. Bénéfice courant  avant impôts</v>
          </cell>
          <cell r="D310" t="str">
            <v>   VI. Bénéfice courant  avant impôts</v>
          </cell>
        </row>
        <row r="311">
          <cell r="A311">
            <v>428</v>
          </cell>
          <cell r="B311" t="str">
            <v>       Verlies uit de gewone bedrijfsuitoefening, vóór belasting</v>
          </cell>
          <cell r="C311" t="str">
            <v>       Perte courante avant impôts</v>
          </cell>
          <cell r="D311" t="str">
            <v>       Perte courante avant impôts</v>
          </cell>
        </row>
        <row r="312">
          <cell r="A312">
            <v>429</v>
          </cell>
          <cell r="B312" t="str">
            <v>  VII. Uitzonderlijke opbrengsten</v>
          </cell>
          <cell r="C312" t="str">
            <v>  VII. Produits exceptionnels</v>
          </cell>
          <cell r="D312" t="str">
            <v>  VII. Produits exceptionnels</v>
          </cell>
        </row>
        <row r="313">
          <cell r="A313">
            <v>430</v>
          </cell>
          <cell r="B313" t="str">
            <v>       A. Terugneming van afschrijvingen en van waardeverminderingen op immateriële en materiële vaste activa</v>
          </cell>
          <cell r="C313" t="str">
            <v>       A. Reprises d'amortissements et de réductions de valeur sur immobilisations incorporelles et corporelles</v>
          </cell>
          <cell r="D313" t="str">
            <v>       A. Reprises d'amortissements et de réductions de valeur sur immobilisations incorporelles et corporelles</v>
          </cell>
        </row>
        <row r="314">
          <cell r="A314">
            <v>431</v>
          </cell>
          <cell r="B314" t="str">
            <v>       B. Terugneming van waardeverminderingen op financiële vaste activa</v>
          </cell>
          <cell r="C314" t="str">
            <v>       B. Reprises de réductions de valeur sur immobilisations financières</v>
          </cell>
          <cell r="D314" t="str">
            <v>       B. Reprises de réductions de valeur sur immobilisations financières</v>
          </cell>
        </row>
        <row r="315">
          <cell r="A315">
            <v>432</v>
          </cell>
          <cell r="B315" t="str">
            <v>       C. Terugneming van voorzieningen voor uitzonderlijke risico's en kosten</v>
          </cell>
          <cell r="C315" t="str">
            <v>       C. Reprises de provisions pour risques et charges exceptionnels</v>
          </cell>
          <cell r="D315" t="str">
            <v>       C. Reprises de provisions pour risques et charges exceptionnels</v>
          </cell>
        </row>
        <row r="316">
          <cell r="A316">
            <v>433</v>
          </cell>
          <cell r="B316" t="str">
            <v>       D. Meerwaarden bij de realisatie van vaste activa</v>
          </cell>
          <cell r="C316" t="str">
            <v>       D. Plus-values sur réalisation d'actifs immobilisés</v>
          </cell>
          <cell r="D316" t="str">
            <v>       D. Plus-values sur réalisation d'actifs immobilisés</v>
          </cell>
        </row>
        <row r="317">
          <cell r="A317">
            <v>434</v>
          </cell>
          <cell r="B317" t="str">
            <v>       E. Andere uitzonderlijke opbrengsten</v>
          </cell>
          <cell r="C317" t="str">
            <v>       E. Autres produits exceptionnels</v>
          </cell>
          <cell r="D317" t="str">
            <v>       E. Autres produits exceptionnels</v>
          </cell>
        </row>
        <row r="318">
          <cell r="A318">
            <v>435</v>
          </cell>
          <cell r="B318" t="str">
            <v>VIII. Uitzonderlijke kosten</v>
          </cell>
          <cell r="C318" t="str">
            <v> VIII. Charges exceptionnelles.</v>
          </cell>
          <cell r="D318" t="str">
            <v> VIII. Charges exceptionnelles.</v>
          </cell>
        </row>
        <row r="319">
          <cell r="A319">
            <v>436</v>
          </cell>
          <cell r="B319" t="str">
            <v>       A. Uitzonderlijke afschrijvingen en waardeverminderingen op oprichtingskosten, op immateriële en materiële vaste activa</v>
          </cell>
          <cell r="C319" t="str">
            <v>       A. Amortissements et réductions de valeur exceptionnels sur frais d'établissement, sur immobilisations incorporelles et corporelles</v>
          </cell>
          <cell r="D319" t="str">
            <v>       A. Amortissements et réductions de valeur exceptionnels sur frais d'établissement, sur immobilisations incorporelles et corporelles</v>
          </cell>
        </row>
        <row r="320">
          <cell r="A320">
            <v>437</v>
          </cell>
          <cell r="B320" t="str">
            <v>       B. Waardeverminderingen op financiële vaste activa</v>
          </cell>
          <cell r="C320" t="str">
            <v>       B. Réductions de valeur sur immobilisations financières </v>
          </cell>
          <cell r="D320" t="str">
            <v>       B. Réductions de valeur sur immobilisations financières </v>
          </cell>
        </row>
        <row r="321">
          <cell r="A321">
            <v>438</v>
          </cell>
          <cell r="B321" t="str">
            <v>       C. Voorzieningen voor uitzonderlijke risico's en kosten (toevoegingen +, bestedingen -)</v>
          </cell>
          <cell r="C321" t="str">
            <v>       C. Provisions pour risques et charges exceptionnels</v>
          </cell>
          <cell r="D321" t="str">
            <v>       C. Provisions pour risques et charges exceptionnels</v>
          </cell>
        </row>
        <row r="322">
          <cell r="A322">
            <v>439</v>
          </cell>
          <cell r="B322" t="str">
            <v>       D. Minderwaarden bij de realisatie van vaste activa</v>
          </cell>
          <cell r="C322" t="str">
            <v>       D. Moins-values sur réalisation d'actifs immobilisés </v>
          </cell>
          <cell r="D322" t="str">
            <v>       D. Moins-values sur réalisation d'actifs immobilisés </v>
          </cell>
        </row>
        <row r="323">
          <cell r="A323">
            <v>440</v>
          </cell>
          <cell r="B323" t="str">
            <v>       E. Andere uitzonderlijke kosten</v>
          </cell>
          <cell r="C323" t="str">
            <v>       E. Autres charges exceptionnelles</v>
          </cell>
          <cell r="D323" t="str">
            <v>       E. Autres charges exceptionnelles</v>
          </cell>
        </row>
        <row r="324">
          <cell r="A324">
            <v>441</v>
          </cell>
          <cell r="B324" t="str">
            <v>       F. Als herstructureringskosten geactiveerde uitzonderlijke kosten (-)</v>
          </cell>
          <cell r="C324" t="str">
            <v>       F. Charges exceptionnelles portées à l'actif au titre de frais de restructuration (-)</v>
          </cell>
          <cell r="D324" t="str">
            <v>       F. Charges exceptionnelles portées à l'actif au titre de frais de restructuration (-)</v>
          </cell>
        </row>
        <row r="325">
          <cell r="A325">
            <v>442</v>
          </cell>
          <cell r="B325" t="str">
            <v>   IX. Winst van het boekjaar vóór belasting</v>
          </cell>
          <cell r="C325" t="str">
            <v>   IX. Bénéfice de l'exercice avant impôts</v>
          </cell>
          <cell r="D325" t="str">
            <v>   IX. Bénéfice de l'exercice avant impôts</v>
          </cell>
        </row>
        <row r="326">
          <cell r="A326">
            <v>443</v>
          </cell>
          <cell r="B326" t="str">
            <v>        Verlies van het boekj. vóór belasting</v>
          </cell>
          <cell r="C326" t="str">
            <v>       Perte de l'exercice avant impôts</v>
          </cell>
          <cell r="D326" t="str">
            <v>       Perte de l'exercice avant impôts</v>
          </cell>
        </row>
        <row r="327">
          <cell r="A327">
            <v>444</v>
          </cell>
          <cell r="B327" t="str">
            <v>   IX bis. A. Onttrekking aan de uitgestelde belastingen</v>
          </cell>
          <cell r="C327" t="str">
            <v>   IX bis. A. Prélèvements sur les impôts différés      </v>
          </cell>
          <cell r="D327" t="str">
            <v>   IX bis. A. Prélèvements sur les impôts différés      </v>
          </cell>
        </row>
        <row r="328">
          <cell r="A328">
            <v>445</v>
          </cell>
          <cell r="B328" t="str">
            <v>           B. Overboeking naar de uitgestelde belastingen</v>
          </cell>
          <cell r="C328" t="str">
            <v>           B. Transfert aux impôts différés        </v>
          </cell>
          <cell r="D328" t="str">
            <v>           B. Transfert aux impôts différés        </v>
          </cell>
        </row>
        <row r="329">
          <cell r="A329">
            <v>446</v>
          </cell>
          <cell r="B329" t="str">
            <v>    X. Belastingen op het resultaat</v>
          </cell>
          <cell r="C329" t="str">
            <v>    X. Impôts sur le résultat        </v>
          </cell>
          <cell r="D329" t="str">
            <v>    X. Impôts sur le résultat        </v>
          </cell>
        </row>
        <row r="330">
          <cell r="A330">
            <v>447</v>
          </cell>
          <cell r="B330" t="str">
            <v>       A. Belastingen</v>
          </cell>
          <cell r="C330" t="str">
            <v>       A. Impôts</v>
          </cell>
          <cell r="D330" t="str">
            <v>       A. Impôts</v>
          </cell>
        </row>
        <row r="331">
          <cell r="A331">
            <v>448</v>
          </cell>
          <cell r="B331" t="str">
            <v>       B. Regularisering van belastingen en terugneming van voorzieningen voor belastingen</v>
          </cell>
          <cell r="C331" t="str">
            <v>       B. Régularisations d'impôts et reprises de provisions fiscales          </v>
          </cell>
          <cell r="D331" t="str">
            <v>       B. Régularisations d'impôts et reprises de provisions fiscales          </v>
          </cell>
        </row>
        <row r="332">
          <cell r="A332">
            <v>449</v>
          </cell>
          <cell r="B332" t="str">
            <v>   XI. Winst van het boekjaar</v>
          </cell>
          <cell r="C332" t="str">
            <v>   XI. Bénéfice de l'exercice        </v>
          </cell>
          <cell r="D332" t="str">
            <v>   XI. Bénéfice de l'exercice        </v>
          </cell>
        </row>
        <row r="333">
          <cell r="A333">
            <v>450</v>
          </cell>
          <cell r="B333" t="str">
            <v>       Verlies van het boekjaar</v>
          </cell>
          <cell r="C333" t="str">
            <v>       Perte de l'exercice         </v>
          </cell>
          <cell r="D333" t="str">
            <v>       Perte de l'exercice         </v>
          </cell>
        </row>
        <row r="334">
          <cell r="A334">
            <v>451</v>
          </cell>
          <cell r="B334" t="str">
            <v>  XII. Onttrekking aan de belastingvrije reserves</v>
          </cell>
          <cell r="C334" t="str">
            <v>  XII. Prélèvements sur les réserves immunisées</v>
          </cell>
          <cell r="D334" t="str">
            <v>  XII. Prélèvements sur les réserves immunisées</v>
          </cell>
        </row>
        <row r="335">
          <cell r="A335">
            <v>452</v>
          </cell>
          <cell r="B335" t="str">
            <v>       Overboeking naar de belastingvrije reserves</v>
          </cell>
          <cell r="C335" t="str">
            <v>       Transfert aux réserves immunisées      </v>
          </cell>
          <cell r="D335" t="str">
            <v>       Transfert aux réserves immunisées      </v>
          </cell>
        </row>
        <row r="336">
          <cell r="A336">
            <v>453</v>
          </cell>
          <cell r="B336" t="str">
            <v> XIII. Te bestemmen winst van het boekjaar</v>
          </cell>
          <cell r="C336" t="str">
            <v> XIII. Bénéfice de l'exercice à affecter</v>
          </cell>
          <cell r="D336" t="str">
            <v> XIII. Bénéfice de l'exercice à affecter</v>
          </cell>
        </row>
        <row r="337">
          <cell r="A337">
            <v>454</v>
          </cell>
          <cell r="B337" t="str">
            <v>       Te verwerken verlies van het boekjaar</v>
          </cell>
          <cell r="C337" t="str">
            <v>       Perte de l'exercice à affecter</v>
          </cell>
          <cell r="D337" t="str">
            <v>       Perte de l'exercice à affecter</v>
          </cell>
        </row>
        <row r="338">
          <cell r="A338">
            <v>455</v>
          </cell>
          <cell r="D338">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s>
    <sheetDataSet>
      <sheetData sheetId="12">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33.12</v>
          </cell>
        </row>
        <row r="200">
          <cell r="I200">
            <v>191</v>
          </cell>
        </row>
        <row r="201">
          <cell r="I201">
            <v>21.0957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74"/>
  <sheetViews>
    <sheetView showGridLines="0" tabSelected="1" zoomScalePageLayoutView="0" workbookViewId="0" topLeftCell="A1">
      <selection activeCell="C18" sqref="C18"/>
    </sheetView>
  </sheetViews>
  <sheetFormatPr defaultColWidth="8.8515625" defaultRowHeight="12.75"/>
  <cols>
    <col min="1" max="1" width="10.7109375" style="22" bestFit="1" customWidth="1"/>
    <col min="2" max="2" width="36.28125" style="22" customWidth="1"/>
    <col min="3" max="3" width="11.57421875" style="22" customWidth="1"/>
    <col min="4" max="4" width="14.00390625" style="22" customWidth="1"/>
    <col min="5" max="14" width="8.8515625" style="22" customWidth="1"/>
    <col min="15" max="15" width="10.140625" style="22" bestFit="1" customWidth="1"/>
    <col min="16" max="16" width="8.8515625" style="22" customWidth="1"/>
    <col min="17" max="17" width="31.7109375" style="22" customWidth="1"/>
    <col min="18" max="16384" width="8.8515625" style="22" customWidth="1"/>
  </cols>
  <sheetData>
    <row r="1" spans="2:15" ht="12.75">
      <c r="B1" s="23"/>
      <c r="C1" s="24"/>
      <c r="O1" s="732">
        <v>41912</v>
      </c>
    </row>
    <row r="2" spans="1:13" ht="26.25">
      <c r="A2" s="25"/>
      <c r="B2" s="26" t="s">
        <v>34</v>
      </c>
      <c r="C2" s="27"/>
      <c r="D2" s="27"/>
      <c r="E2" s="27"/>
      <c r="F2" s="25"/>
      <c r="G2" s="25"/>
      <c r="H2" s="25"/>
      <c r="I2" s="25"/>
      <c r="J2" s="25"/>
      <c r="K2" s="25"/>
      <c r="L2" s="25"/>
      <c r="M2" s="25"/>
    </row>
    <row r="3" spans="2:3" ht="12.75">
      <c r="B3" s="23"/>
      <c r="C3" s="24"/>
    </row>
    <row r="4" spans="2:3" ht="12.75">
      <c r="B4" s="23"/>
      <c r="C4" s="24"/>
    </row>
    <row r="5" spans="2:3" ht="12.75">
      <c r="B5" s="23"/>
      <c r="C5" s="28"/>
    </row>
    <row r="6" spans="2:3" ht="13.5" thickBot="1">
      <c r="B6" s="23"/>
      <c r="C6" s="24"/>
    </row>
    <row r="7" spans="2:6" ht="13.5" thickBot="1">
      <c r="B7" s="23" t="s">
        <v>23</v>
      </c>
      <c r="C7" s="755"/>
      <c r="D7" s="756"/>
      <c r="E7" s="756"/>
      <c r="F7" s="757"/>
    </row>
    <row r="8" spans="2:6" ht="13.5" thickBot="1">
      <c r="B8" s="23" t="s">
        <v>24</v>
      </c>
      <c r="C8" s="755"/>
      <c r="D8" s="756"/>
      <c r="E8" s="756"/>
      <c r="F8" s="757"/>
    </row>
    <row r="9" spans="2:6" ht="13.5" thickBot="1">
      <c r="B9" s="23" t="s">
        <v>273</v>
      </c>
      <c r="C9" s="755"/>
      <c r="D9" s="756"/>
      <c r="E9" s="756"/>
      <c r="F9" s="757"/>
    </row>
    <row r="10" spans="2:6" ht="13.5" thickBot="1">
      <c r="B10" s="23" t="s">
        <v>25</v>
      </c>
      <c r="C10" s="755"/>
      <c r="D10" s="756"/>
      <c r="E10" s="756"/>
      <c r="F10" s="757"/>
    </row>
    <row r="11" spans="2:6" s="29" customFormat="1" ht="13.5" thickBot="1">
      <c r="B11" s="30"/>
      <c r="C11" s="31"/>
      <c r="D11" s="31"/>
      <c r="E11" s="31"/>
      <c r="F11" s="31"/>
    </row>
    <row r="12" spans="2:6" ht="13.5" thickBot="1">
      <c r="B12" s="23" t="s">
        <v>26</v>
      </c>
      <c r="C12" s="758" t="s">
        <v>401</v>
      </c>
      <c r="D12" s="759"/>
      <c r="E12" s="759"/>
      <c r="F12" s="760"/>
    </row>
    <row r="13" spans="2:3" ht="12.75">
      <c r="B13" s="23"/>
      <c r="C13" s="24"/>
    </row>
    <row r="14" spans="2:3" ht="13.5" thickBot="1">
      <c r="B14" s="23"/>
      <c r="C14" s="24"/>
    </row>
    <row r="15" spans="2:5" ht="13.5" thickBot="1">
      <c r="B15" s="32" t="s">
        <v>27</v>
      </c>
      <c r="C15" s="23"/>
      <c r="D15" s="32" t="s">
        <v>28</v>
      </c>
      <c r="E15" s="33">
        <v>2015</v>
      </c>
    </row>
    <row r="16" spans="2:5" ht="13.5" thickBot="1">
      <c r="B16" s="32"/>
      <c r="C16" s="23"/>
      <c r="D16" s="32" t="s">
        <v>29</v>
      </c>
      <c r="E16" s="33">
        <v>2016</v>
      </c>
    </row>
    <row r="17" spans="2:3" ht="13.5" thickBot="1">
      <c r="B17" s="34"/>
      <c r="C17" s="24"/>
    </row>
    <row r="18" spans="2:16" s="35" customFormat="1" ht="13.5" thickBot="1">
      <c r="B18" s="32" t="s">
        <v>30</v>
      </c>
      <c r="E18" s="33">
        <v>2015</v>
      </c>
      <c r="F18" s="13" t="s">
        <v>93</v>
      </c>
      <c r="G18" s="36"/>
      <c r="H18" s="36"/>
      <c r="I18" s="36"/>
      <c r="J18" s="36"/>
      <c r="K18" s="36"/>
      <c r="L18" s="36"/>
      <c r="M18" s="36"/>
      <c r="N18" s="36"/>
      <c r="O18" s="36"/>
      <c r="P18" s="36"/>
    </row>
    <row r="19" spans="5:16" s="35" customFormat="1" ht="13.5" thickBot="1">
      <c r="E19" s="33">
        <v>2016</v>
      </c>
      <c r="F19" s="13" t="s">
        <v>93</v>
      </c>
      <c r="G19" s="36"/>
      <c r="H19" s="36"/>
      <c r="I19" s="36"/>
      <c r="J19" s="36"/>
      <c r="K19" s="36"/>
      <c r="L19" s="36"/>
      <c r="M19" s="36"/>
      <c r="N19" s="36"/>
      <c r="O19" s="36"/>
      <c r="P19" s="36"/>
    </row>
    <row r="20" spans="2:3" ht="12.75">
      <c r="B20" s="37"/>
      <c r="C20" s="38"/>
    </row>
    <row r="22" spans="1:9" ht="12.75">
      <c r="A22" s="752" t="s">
        <v>71</v>
      </c>
      <c r="B22" s="753"/>
      <c r="C22" s="753"/>
      <c r="D22" s="753"/>
      <c r="E22" s="753"/>
      <c r="F22" s="753"/>
      <c r="G22" s="753"/>
      <c r="H22" s="753"/>
      <c r="I22" s="754"/>
    </row>
    <row r="23" ht="14.25">
      <c r="A23" s="39"/>
    </row>
    <row r="24" ht="12.75">
      <c r="A24" s="40" t="s">
        <v>31</v>
      </c>
    </row>
    <row r="25" ht="12.75">
      <c r="A25" s="40" t="s">
        <v>32</v>
      </c>
    </row>
    <row r="26" ht="12.75">
      <c r="A26" s="40" t="s">
        <v>70</v>
      </c>
    </row>
    <row r="27" ht="12.75">
      <c r="A27" s="41" t="s">
        <v>74</v>
      </c>
    </row>
    <row r="28" ht="12.75">
      <c r="A28" s="22" t="s">
        <v>73</v>
      </c>
    </row>
    <row r="29" ht="12.75">
      <c r="A29" s="41" t="s">
        <v>33</v>
      </c>
    </row>
    <row r="30" ht="12.75">
      <c r="A30" s="41"/>
    </row>
    <row r="31" s="41" customFormat="1" ht="12.75">
      <c r="A31" s="41" t="s">
        <v>75</v>
      </c>
    </row>
    <row r="32" s="41" customFormat="1" ht="12.75"/>
    <row r="33" s="41" customFormat="1" ht="12.75">
      <c r="A33" s="42" t="s">
        <v>195</v>
      </c>
    </row>
    <row r="34" s="41" customFormat="1" ht="12.75">
      <c r="A34" s="42" t="s">
        <v>124</v>
      </c>
    </row>
    <row r="35" s="41" customFormat="1" ht="12.75">
      <c r="A35" s="42" t="s">
        <v>187</v>
      </c>
    </row>
    <row r="36" s="41" customFormat="1" ht="12.75"/>
    <row r="37" spans="1:9" ht="12.75">
      <c r="A37" s="752" t="s">
        <v>76</v>
      </c>
      <c r="B37" s="753"/>
      <c r="C37" s="753"/>
      <c r="D37" s="753"/>
      <c r="E37" s="753"/>
      <c r="F37" s="753"/>
      <c r="G37" s="753"/>
      <c r="H37" s="753"/>
      <c r="I37" s="754"/>
    </row>
    <row r="38" spans="1:12" s="40" customFormat="1" ht="12.75">
      <c r="A38" s="43"/>
      <c r="B38" s="43"/>
      <c r="C38" s="22"/>
      <c r="D38" s="22"/>
      <c r="E38" s="22"/>
      <c r="F38" s="22"/>
      <c r="G38" s="22"/>
      <c r="H38" s="22"/>
      <c r="I38" s="22"/>
      <c r="J38" s="22"/>
      <c r="K38" s="22"/>
      <c r="L38" s="22"/>
    </row>
    <row r="39" spans="1:10" ht="12.75">
      <c r="A39" s="43"/>
      <c r="B39" s="44"/>
      <c r="C39" s="45"/>
      <c r="D39" s="46" t="s">
        <v>188</v>
      </c>
      <c r="E39" s="45"/>
      <c r="F39" s="45"/>
      <c r="G39" s="45"/>
      <c r="H39" s="45"/>
      <c r="I39" s="45"/>
      <c r="J39" s="45"/>
    </row>
    <row r="40" spans="1:10" ht="12.75">
      <c r="A40" s="43"/>
      <c r="B40" s="47"/>
      <c r="C40" s="45"/>
      <c r="D40" s="46"/>
      <c r="E40" s="45"/>
      <c r="F40" s="45"/>
      <c r="G40" s="45"/>
      <c r="H40" s="45"/>
      <c r="I40" s="45"/>
      <c r="J40" s="45"/>
    </row>
    <row r="41" spans="1:10" ht="15" customHeight="1">
      <c r="A41" s="43"/>
      <c r="B41" s="48"/>
      <c r="C41" s="49"/>
      <c r="D41" s="46" t="s">
        <v>88</v>
      </c>
      <c r="E41" s="50"/>
      <c r="F41" s="50"/>
      <c r="G41" s="50"/>
      <c r="H41" s="45"/>
      <c r="I41" s="45"/>
      <c r="J41" s="45"/>
    </row>
    <row r="42" spans="1:10" ht="12.75">
      <c r="A42" s="43"/>
      <c r="B42" s="51"/>
      <c r="C42" s="45"/>
      <c r="D42" s="46"/>
      <c r="E42" s="45"/>
      <c r="F42" s="45"/>
      <c r="G42" s="45"/>
      <c r="H42" s="45"/>
      <c r="I42" s="45"/>
      <c r="J42" s="45"/>
    </row>
    <row r="43" spans="1:10" ht="12.75">
      <c r="A43" s="43"/>
      <c r="B43" s="52"/>
      <c r="C43" s="45"/>
      <c r="D43" s="46" t="s">
        <v>189</v>
      </c>
      <c r="E43" s="45"/>
      <c r="F43" s="45"/>
      <c r="G43" s="45"/>
      <c r="H43" s="45"/>
      <c r="I43" s="45"/>
      <c r="J43" s="45"/>
    </row>
    <row r="44" spans="1:10" ht="12.75">
      <c r="A44" s="43"/>
      <c r="B44" s="53"/>
      <c r="C44" s="45"/>
      <c r="D44" s="46"/>
      <c r="E44" s="45"/>
      <c r="F44" s="45"/>
      <c r="G44" s="45"/>
      <c r="H44" s="45"/>
      <c r="I44" s="45"/>
      <c r="J44" s="45"/>
    </row>
    <row r="45" spans="1:11" ht="12.75" customHeight="1">
      <c r="A45" s="43"/>
      <c r="B45" s="54"/>
      <c r="C45" s="45"/>
      <c r="D45" s="46" t="s">
        <v>190</v>
      </c>
      <c r="E45" s="55"/>
      <c r="F45" s="55"/>
      <c r="G45" s="55"/>
      <c r="H45" s="55"/>
      <c r="I45" s="55"/>
      <c r="J45" s="55"/>
      <c r="K45" s="56"/>
    </row>
    <row r="46" spans="1:11" ht="12.75">
      <c r="A46" s="43"/>
      <c r="B46" s="43"/>
      <c r="D46" s="56"/>
      <c r="E46" s="56"/>
      <c r="F46" s="56"/>
      <c r="G46" s="56"/>
      <c r="H46" s="56"/>
      <c r="I46" s="56"/>
      <c r="J46" s="56"/>
      <c r="K46" s="56"/>
    </row>
    <row r="47" spans="1:4" ht="12.75">
      <c r="A47" s="43"/>
      <c r="B47" s="43"/>
      <c r="D47" s="57"/>
    </row>
    <row r="48" spans="1:4" ht="12.75">
      <c r="A48" s="43"/>
      <c r="B48" s="43"/>
      <c r="D48" s="57"/>
    </row>
    <row r="49" spans="1:9" ht="12.75">
      <c r="A49" s="752" t="s">
        <v>120</v>
      </c>
      <c r="B49" s="753"/>
      <c r="C49" s="753"/>
      <c r="D49" s="753"/>
      <c r="E49" s="753"/>
      <c r="F49" s="753"/>
      <c r="G49" s="753"/>
      <c r="H49" s="753"/>
      <c r="I49" s="754"/>
    </row>
    <row r="50" spans="1:2" s="29" customFormat="1" ht="12.75">
      <c r="A50" s="58"/>
      <c r="B50" s="22"/>
    </row>
    <row r="51" spans="1:2" s="29" customFormat="1" ht="12.75">
      <c r="A51" s="59" t="s">
        <v>199</v>
      </c>
      <c r="B51" s="22"/>
    </row>
    <row r="52" spans="1:2" s="29" customFormat="1" ht="12.75">
      <c r="A52" s="59" t="s">
        <v>200</v>
      </c>
      <c r="B52" s="22"/>
    </row>
    <row r="53" spans="1:2" s="29" customFormat="1" ht="12.75">
      <c r="A53" s="59" t="s">
        <v>201</v>
      </c>
      <c r="B53" s="22"/>
    </row>
    <row r="54" spans="1:2" s="29" customFormat="1" ht="12.75">
      <c r="A54" s="59" t="s">
        <v>202</v>
      </c>
      <c r="B54" s="22"/>
    </row>
    <row r="55" spans="1:2" s="29" customFormat="1" ht="12.75">
      <c r="A55" s="59" t="s">
        <v>203</v>
      </c>
      <c r="B55" s="22"/>
    </row>
    <row r="56" spans="1:2" s="29" customFormat="1" ht="12.75">
      <c r="A56" s="59" t="s">
        <v>204</v>
      </c>
      <c r="B56" s="22"/>
    </row>
    <row r="57" spans="1:2" s="29" customFormat="1" ht="12.75">
      <c r="A57" s="58"/>
      <c r="B57" s="22"/>
    </row>
    <row r="58" spans="1:2" s="29" customFormat="1" ht="12.75">
      <c r="A58" s="58"/>
      <c r="B58" s="22"/>
    </row>
    <row r="59" spans="1:2" ht="12.75">
      <c r="A59" s="14" t="s">
        <v>191</v>
      </c>
      <c r="B59" s="16"/>
    </row>
    <row r="60" ht="12.75">
      <c r="A60" s="46" t="s">
        <v>192</v>
      </c>
    </row>
    <row r="61" ht="12.75">
      <c r="A61" s="46" t="s">
        <v>193</v>
      </c>
    </row>
    <row r="62" ht="12.75">
      <c r="A62" s="40"/>
    </row>
    <row r="63" spans="1:7" ht="12.75">
      <c r="A63" s="14" t="str">
        <f>+'TABEL 1A'!A1:L1</f>
        <v> TABEL 1A: Resultatenrekening (algemene boekhouding) voor boekjaar 2015 (waarden boekhouding)</v>
      </c>
      <c r="B63" s="16"/>
      <c r="C63" s="16"/>
      <c r="D63" s="16"/>
      <c r="E63" s="16"/>
      <c r="F63" s="16"/>
      <c r="G63" s="16"/>
    </row>
    <row r="64" spans="1:6" ht="12.75">
      <c r="A64" s="14" t="str">
        <f>+'TABEL 1B'!A1:L1</f>
        <v> TABEL 1B: Resultatenrekening (algemene boekhouding) voor boekjaar 2016 (waarden boekhouding)</v>
      </c>
      <c r="B64" s="16"/>
      <c r="C64" s="16"/>
      <c r="D64" s="16"/>
      <c r="E64" s="16"/>
      <c r="F64" s="16"/>
    </row>
    <row r="65" ht="12.75">
      <c r="A65" s="46" t="s">
        <v>419</v>
      </c>
    </row>
    <row r="66" ht="12.75">
      <c r="A66" s="46" t="s">
        <v>420</v>
      </c>
    </row>
    <row r="67" ht="12.75">
      <c r="A67" s="46" t="s">
        <v>421</v>
      </c>
    </row>
    <row r="68" ht="12.75">
      <c r="A68" s="46" t="s">
        <v>206</v>
      </c>
    </row>
    <row r="69" spans="1:5" ht="14.25">
      <c r="A69" s="46" t="s">
        <v>207</v>
      </c>
      <c r="B69" s="60"/>
      <c r="C69" s="60"/>
      <c r="D69" s="60"/>
      <c r="E69" s="60"/>
    </row>
    <row r="70" spans="1:5" ht="14.25">
      <c r="A70" s="61"/>
      <c r="B70" s="60"/>
      <c r="C70" s="60"/>
      <c r="D70" s="60"/>
      <c r="E70" s="60"/>
    </row>
    <row r="71" spans="1:2" s="29" customFormat="1" ht="12.75">
      <c r="A71" s="14" t="str">
        <f>+'TABEL 2'!A1:H1</f>
        <v>TABEL 2: Algemeen overzicht</v>
      </c>
      <c r="B71" s="16"/>
    </row>
    <row r="72" spans="1:2" s="29" customFormat="1" ht="12.75">
      <c r="A72" s="46" t="s">
        <v>182</v>
      </c>
      <c r="B72" s="22"/>
    </row>
    <row r="73" spans="1:2" s="29" customFormat="1" ht="12.75">
      <c r="A73" s="40"/>
      <c r="B73" s="22"/>
    </row>
    <row r="74" spans="1:3" s="29" customFormat="1" ht="12.75">
      <c r="A74" s="14" t="str">
        <f>+'TABEL 3A'!A1:H1</f>
        <v>TABEL 3A: Overzicht exogene kosten (gebudgetteerde waarden)</v>
      </c>
      <c r="B74" s="14"/>
      <c r="C74" s="14"/>
    </row>
    <row r="75" spans="1:3" s="29" customFormat="1" ht="12.75">
      <c r="A75" s="14" t="str">
        <f>+'TABEL 3B'!A1:I1</f>
        <v>TABEL 3B: Overzicht exogene kosten (werkelijke waarden)</v>
      </c>
      <c r="B75" s="14"/>
      <c r="C75" s="14"/>
    </row>
    <row r="76" s="29" customFormat="1" ht="12.75">
      <c r="A76" s="62" t="s">
        <v>183</v>
      </c>
    </row>
    <row r="77" s="29" customFormat="1" ht="12.75">
      <c r="A77" s="62" t="s">
        <v>184</v>
      </c>
    </row>
    <row r="78" s="29" customFormat="1" ht="12.75">
      <c r="A78" s="62" t="s">
        <v>95</v>
      </c>
    </row>
    <row r="79" s="29" customFormat="1" ht="12.75">
      <c r="A79" s="730" t="s">
        <v>185</v>
      </c>
    </row>
    <row r="80" s="29" customFormat="1" ht="12.75">
      <c r="A80" s="62"/>
    </row>
    <row r="81" spans="1:5" s="29" customFormat="1" ht="12.75">
      <c r="A81" s="14" t="str">
        <f>+'TABEL 4'!A1:H1</f>
        <v>TABEL 4: Opvolging regulatoir saldo inzake exogene kosten (cfr tariefmethodologie VREG)</v>
      </c>
      <c r="B81" s="15"/>
      <c r="C81" s="15"/>
      <c r="D81" s="15"/>
      <c r="E81" s="15"/>
    </row>
    <row r="82" s="29" customFormat="1" ht="12.75">
      <c r="A82" s="62" t="s">
        <v>186</v>
      </c>
    </row>
    <row r="83" s="29" customFormat="1" ht="12.75">
      <c r="A83" s="62" t="s">
        <v>117</v>
      </c>
    </row>
    <row r="84" s="29" customFormat="1" ht="12.75">
      <c r="A84" s="62" t="s">
        <v>118</v>
      </c>
    </row>
    <row r="85" s="29" customFormat="1" ht="12.75" customHeight="1">
      <c r="A85" s="62" t="s">
        <v>72</v>
      </c>
    </row>
    <row r="86" spans="1:2" ht="12.75">
      <c r="A86" s="62"/>
      <c r="B86" s="29"/>
    </row>
    <row r="87" spans="1:17" ht="12.75">
      <c r="A87" s="14" t="str">
        <f>+'TABEL 5A'!A1:L1</f>
        <v>TABEL 5A: Opvolging regulatoir saldo inzake volumeverschillen m.b.t. inkomsten uit periodieke distributienettarieven voor niet-exogene kosten op basis van energieverbruikgerelateerde tariefdragers (kWh, kWmax, kW, kVarh en kVA)</v>
      </c>
      <c r="B87" s="14"/>
      <c r="C87" s="14"/>
      <c r="D87" s="14"/>
      <c r="E87" s="14"/>
      <c r="F87" s="14"/>
      <c r="G87" s="14"/>
      <c r="H87" s="14"/>
      <c r="I87" s="14"/>
      <c r="J87" s="14"/>
      <c r="K87" s="14"/>
      <c r="L87" s="14"/>
      <c r="M87" s="14"/>
      <c r="N87" s="16"/>
      <c r="O87" s="16"/>
      <c r="P87" s="16"/>
      <c r="Q87" s="16"/>
    </row>
    <row r="88" spans="1:2" ht="12.75">
      <c r="A88" s="62" t="s">
        <v>335</v>
      </c>
      <c r="B88" s="29"/>
    </row>
    <row r="89" spans="1:2" ht="12.75">
      <c r="A89" s="62" t="s">
        <v>268</v>
      </c>
      <c r="B89" s="29"/>
    </row>
    <row r="90" spans="1:2" ht="12.75">
      <c r="A90" s="62" t="s">
        <v>91</v>
      </c>
      <c r="B90" s="29"/>
    </row>
    <row r="91" s="29" customFormat="1" ht="12.75" customHeight="1">
      <c r="A91" s="62" t="s">
        <v>72</v>
      </c>
    </row>
    <row r="92" spans="1:2" ht="12.75">
      <c r="A92" s="62"/>
      <c r="B92" s="29"/>
    </row>
    <row r="93" spans="1:7" s="29" customFormat="1" ht="12.75">
      <c r="A93" s="15" t="str">
        <f>+'TABEL 5B'!A1:J1</f>
        <v>TABEL 5B: Werkelijke ontvangsten uit periodieke distributienettarieven voor niet-exogene kosten in boekjaar 2015 (elektriciteit - afname)</v>
      </c>
      <c r="B93" s="15"/>
      <c r="C93" s="15"/>
      <c r="D93" s="15"/>
      <c r="E93" s="15"/>
      <c r="F93" s="15"/>
      <c r="G93" s="15"/>
    </row>
    <row r="94" s="29" customFormat="1" ht="12.75">
      <c r="A94" s="747" t="s">
        <v>453</v>
      </c>
    </row>
    <row r="95" s="29" customFormat="1" ht="12.75">
      <c r="A95" s="688" t="s">
        <v>387</v>
      </c>
    </row>
    <row r="96" s="29" customFormat="1" ht="12.75">
      <c r="A96" s="688" t="s">
        <v>390</v>
      </c>
    </row>
    <row r="97" s="29" customFormat="1" ht="12.75">
      <c r="A97" s="62" t="s">
        <v>379</v>
      </c>
    </row>
    <row r="98" s="29" customFormat="1" ht="12.75">
      <c r="A98" s="62" t="s">
        <v>380</v>
      </c>
    </row>
    <row r="99" s="29" customFormat="1" ht="12.75">
      <c r="A99" s="62" t="s">
        <v>383</v>
      </c>
    </row>
    <row r="100" s="29" customFormat="1" ht="12.75">
      <c r="A100" s="730" t="s">
        <v>395</v>
      </c>
    </row>
    <row r="101" s="29" customFormat="1" ht="12.75">
      <c r="A101" s="730" t="s">
        <v>396</v>
      </c>
    </row>
    <row r="102" s="29" customFormat="1" ht="12.75">
      <c r="A102" s="730" t="s">
        <v>397</v>
      </c>
    </row>
    <row r="103" s="29" customFormat="1" ht="12.75">
      <c r="A103" s="688"/>
    </row>
    <row r="104" spans="1:9" s="29" customFormat="1" ht="12.75">
      <c r="A104" s="15" t="str">
        <f>+'TABEL 5C'!A1:I1</f>
        <v>TABEL 5C: Werkelijke ontvangsten uit periodieke distributienettarieven voor niet-exogene kosten in boekjaar 2015 (elektriciteit-injectie)</v>
      </c>
      <c r="B104" s="15"/>
      <c r="C104" s="15"/>
      <c r="D104" s="15"/>
      <c r="E104" s="15"/>
      <c r="F104" s="15"/>
      <c r="G104" s="15"/>
      <c r="H104" s="15"/>
      <c r="I104" s="15"/>
    </row>
    <row r="105" s="29" customFormat="1" ht="12.75">
      <c r="A105" s="747" t="s">
        <v>453</v>
      </c>
    </row>
    <row r="106" s="29" customFormat="1" ht="12.75">
      <c r="A106" s="688" t="s">
        <v>388</v>
      </c>
    </row>
    <row r="107" s="29" customFormat="1" ht="12.75">
      <c r="A107" s="688" t="s">
        <v>390</v>
      </c>
    </row>
    <row r="108" s="29" customFormat="1" ht="12.75">
      <c r="A108" s="62" t="s">
        <v>377</v>
      </c>
    </row>
    <row r="109" s="29" customFormat="1" ht="12.75">
      <c r="A109" s="62" t="s">
        <v>378</v>
      </c>
    </row>
    <row r="110" s="29" customFormat="1" ht="12.75">
      <c r="A110" s="62" t="s">
        <v>383</v>
      </c>
    </row>
    <row r="111" s="29" customFormat="1" ht="12.75">
      <c r="A111" s="730" t="s">
        <v>395</v>
      </c>
    </row>
    <row r="112" s="29" customFormat="1" ht="12.75">
      <c r="A112" s="730" t="s">
        <v>396</v>
      </c>
    </row>
    <row r="113" s="29" customFormat="1" ht="12.75">
      <c r="A113" s="730" t="s">
        <v>397</v>
      </c>
    </row>
    <row r="114" s="29" customFormat="1" ht="12.75">
      <c r="A114" s="62"/>
    </row>
    <row r="115" spans="1:8" s="29" customFormat="1" ht="12.75">
      <c r="A115" s="15" t="str">
        <f>+'TABEL 5D'!A1:G1</f>
        <v>TABEL 5D: Werkelijke ontvangsten uit periodieke distributienettarieven voor niet-exogene kosten in boekjaar 2015 (gas)</v>
      </c>
      <c r="B115" s="15"/>
      <c r="C115" s="15"/>
      <c r="D115" s="15"/>
      <c r="E115" s="15"/>
      <c r="F115" s="15"/>
      <c r="G115" s="15"/>
      <c r="H115" s="15"/>
    </row>
    <row r="116" s="29" customFormat="1" ht="12.75">
      <c r="A116" s="747" t="s">
        <v>453</v>
      </c>
    </row>
    <row r="117" s="29" customFormat="1" ht="12.75">
      <c r="A117" s="688" t="s">
        <v>389</v>
      </c>
    </row>
    <row r="118" s="29" customFormat="1" ht="12.75">
      <c r="A118" s="688" t="s">
        <v>391</v>
      </c>
    </row>
    <row r="119" s="29" customFormat="1" ht="12.75">
      <c r="A119" s="62" t="s">
        <v>381</v>
      </c>
    </row>
    <row r="120" s="29" customFormat="1" ht="12.75">
      <c r="A120" s="62" t="s">
        <v>378</v>
      </c>
    </row>
    <row r="121" s="29" customFormat="1" ht="12.75">
      <c r="A121" s="62" t="s">
        <v>382</v>
      </c>
    </row>
    <row r="122" s="29" customFormat="1" ht="12.75">
      <c r="A122" s="730" t="s">
        <v>395</v>
      </c>
    </row>
    <row r="123" s="29" customFormat="1" ht="12.75">
      <c r="A123" s="730" t="s">
        <v>396</v>
      </c>
    </row>
    <row r="124" s="29" customFormat="1" ht="12.75">
      <c r="A124" s="730" t="s">
        <v>397</v>
      </c>
    </row>
    <row r="125" s="29" customFormat="1" ht="12.75">
      <c r="A125" s="62"/>
    </row>
    <row r="126" spans="1:8" ht="12.75">
      <c r="A126" s="15" t="str">
        <f>+'TABEL 6'!A1:J1</f>
        <v>TABEL 6: Overzicht afbouw regulatoir actief (-passief), geboekt onder voorgaande tariefmethodologie(ën), per tariefcomponent</v>
      </c>
      <c r="B126" s="15"/>
      <c r="C126" s="16"/>
      <c r="D126" s="16"/>
      <c r="E126" s="16"/>
      <c r="F126" s="16"/>
      <c r="G126" s="16"/>
      <c r="H126" s="16"/>
    </row>
    <row r="127" spans="1:2" ht="12.75">
      <c r="A127" s="745" t="s">
        <v>429</v>
      </c>
      <c r="B127" s="29"/>
    </row>
    <row r="128" spans="1:2" ht="12.75">
      <c r="A128" s="62" t="s">
        <v>260</v>
      </c>
      <c r="B128" s="29"/>
    </row>
    <row r="129" spans="1:2" ht="12.75">
      <c r="A129" s="745" t="s">
        <v>430</v>
      </c>
      <c r="B129" s="29"/>
    </row>
    <row r="130" spans="1:2" ht="12.75">
      <c r="A130" s="745" t="s">
        <v>431</v>
      </c>
      <c r="B130" s="29"/>
    </row>
    <row r="131" spans="1:2" ht="12.75">
      <c r="A131" s="745" t="s">
        <v>432</v>
      </c>
      <c r="B131" s="29"/>
    </row>
    <row r="132" spans="1:2" ht="12.75">
      <c r="A132" s="62" t="s">
        <v>261</v>
      </c>
      <c r="B132" s="29"/>
    </row>
    <row r="133" spans="1:2" ht="12.75">
      <c r="A133" s="62"/>
      <c r="B133" s="29"/>
    </row>
    <row r="134" spans="1:8" ht="12.75">
      <c r="A134" s="14" t="str">
        <f>+'TABEL 7'!A1:K1</f>
        <v>TABEL 7: Saldo vermogenskostvergoeding voor geïmmobiliseerde GSC en WKC in portefeuille van de distributienetbeheerder</v>
      </c>
      <c r="B134" s="14"/>
      <c r="C134" s="14"/>
      <c r="D134" s="14"/>
      <c r="E134" s="16"/>
      <c r="F134" s="16"/>
      <c r="G134" s="16"/>
      <c r="H134" s="16"/>
    </row>
    <row r="135" spans="1:2" ht="12.75">
      <c r="A135" s="62" t="s">
        <v>209</v>
      </c>
      <c r="B135" s="29"/>
    </row>
    <row r="136" spans="1:2" ht="12.75">
      <c r="A136" s="62" t="s">
        <v>262</v>
      </c>
      <c r="B136" s="29"/>
    </row>
    <row r="137" ht="12.75">
      <c r="A137" s="46" t="s">
        <v>263</v>
      </c>
    </row>
    <row r="138" ht="12.75">
      <c r="A138" s="40" t="s">
        <v>119</v>
      </c>
    </row>
    <row r="139" ht="12.75">
      <c r="A139" s="40"/>
    </row>
    <row r="140" spans="1:3" ht="12.75">
      <c r="A140" s="14" t="str">
        <f>+'TABEL 8'!A1:J1</f>
        <v>TABEL 8: Belastingen, heffingen, toeslagen, bijdragen en retributies</v>
      </c>
      <c r="B140" s="14"/>
      <c r="C140" s="14"/>
    </row>
    <row r="141" ht="12.75">
      <c r="A141" s="46" t="s">
        <v>210</v>
      </c>
    </row>
    <row r="142" ht="12.75">
      <c r="A142" s="46" t="s">
        <v>198</v>
      </c>
    </row>
    <row r="143" ht="12.75">
      <c r="A143" s="40"/>
    </row>
    <row r="144" ht="14.25">
      <c r="A144" s="39"/>
    </row>
    <row r="145" ht="14.25">
      <c r="A145" s="39"/>
    </row>
    <row r="146" ht="14.25">
      <c r="A146" s="63"/>
    </row>
    <row r="147" ht="14.25">
      <c r="A147" s="39"/>
    </row>
    <row r="148" ht="14.25">
      <c r="A148" s="39"/>
    </row>
    <row r="149" ht="14.25">
      <c r="A149" s="63"/>
    </row>
    <row r="150" ht="14.25">
      <c r="A150" s="39"/>
    </row>
    <row r="151" ht="14.25">
      <c r="A151" s="39"/>
    </row>
    <row r="152" ht="14.25">
      <c r="A152" s="39"/>
    </row>
    <row r="153" ht="14.25">
      <c r="A153" s="63"/>
    </row>
    <row r="154" ht="14.25">
      <c r="A154" s="39"/>
    </row>
    <row r="155" ht="14.25">
      <c r="A155" s="39"/>
    </row>
    <row r="156" ht="14.25">
      <c r="A156" s="63"/>
    </row>
    <row r="157" ht="14.25">
      <c r="A157" s="64"/>
    </row>
    <row r="158" ht="14.25">
      <c r="A158" s="64"/>
    </row>
    <row r="159" ht="14.25">
      <c r="A159" s="39"/>
    </row>
    <row r="160" ht="14.25">
      <c r="A160" s="63"/>
    </row>
    <row r="161" ht="14.25">
      <c r="A161" s="39"/>
    </row>
    <row r="162" ht="14.25">
      <c r="A162" s="39"/>
    </row>
    <row r="163" ht="14.25">
      <c r="A163" s="39"/>
    </row>
    <row r="164" ht="14.25">
      <c r="A164" s="39"/>
    </row>
    <row r="165" ht="14.25">
      <c r="A165" s="63"/>
    </row>
    <row r="166" ht="14.25">
      <c r="A166" s="39"/>
    </row>
    <row r="167" ht="14.25">
      <c r="A167" s="39"/>
    </row>
    <row r="168" ht="14.25">
      <c r="A168" s="39"/>
    </row>
    <row r="169" ht="14.25">
      <c r="A169" s="39"/>
    </row>
    <row r="170" ht="14.25">
      <c r="A170" s="39"/>
    </row>
    <row r="171" ht="15">
      <c r="A171" s="65"/>
    </row>
    <row r="172" ht="14.25">
      <c r="A172" s="39"/>
    </row>
    <row r="173" ht="12.75">
      <c r="A173" s="40"/>
    </row>
    <row r="174" ht="12.75">
      <c r="A174" s="40"/>
    </row>
  </sheetData>
  <sheetProtection/>
  <mergeCells count="8">
    <mergeCell ref="A49:I49"/>
    <mergeCell ref="A22:I22"/>
    <mergeCell ref="C7:F7"/>
    <mergeCell ref="C8:F8"/>
    <mergeCell ref="C9:F9"/>
    <mergeCell ref="C10:F10"/>
    <mergeCell ref="C12:F12"/>
    <mergeCell ref="A37:I37"/>
  </mergeCells>
  <dataValidations count="2">
    <dataValidation type="list" allowBlank="1" showInputMessage="1" showErrorMessage="1" sqref="C12">
      <formula1>"elektriciteit,gas"</formula1>
    </dataValidation>
    <dataValidation type="list" allowBlank="1" showInputMessage="1" showErrorMessage="1" sqref="F18:F19">
      <formula1>"ex-ante,ex-post"</formula1>
    </dataValidation>
  </dataValidations>
  <hyperlinks>
    <hyperlink ref="A59:B59" location="TITELBLAD!A1" display="TITELBLAD"/>
    <hyperlink ref="A63:F63" location="'TABEL 1A'!A1" display="'TABEL 1A'!A1"/>
    <hyperlink ref="A64:F64" location="'TABEL 1B'!A1" display="'TABEL 1B'!A1"/>
    <hyperlink ref="A71:B71" location="'TABEL 2'!A1" display="'TABEL 2'!A1"/>
    <hyperlink ref="A74:C74" location="'TABEL 3A'!A1" display="'TABEL 3A'!A1"/>
    <hyperlink ref="A75:C75" location="'TABEL 3B'!A1" display="'TABEL 3B'!A1"/>
    <hyperlink ref="A81:E81" location="'TABEL 4'!A1" display="'TABEL 4'!A1"/>
    <hyperlink ref="A126:H126" location="'TABEL 6'!A1" display="'TABEL 6'!A1"/>
    <hyperlink ref="A93:G93" location="'TABEL 5B'!A1" display="'TABEL 5B'!A1"/>
    <hyperlink ref="A87:Q87" location="'TABEL 5A'!A1" display="'TABEL 5A'!A1"/>
    <hyperlink ref="A104:I104" location="'TABEL 5C'!A1" display="'TABEL 5C'!A1"/>
    <hyperlink ref="A115:H115" location="'TABEL 5D'!A1" display="'TABEL 5D'!A1"/>
    <hyperlink ref="A134:H134" location="'TABEL 7'!A1" display="'TABEL 7'!A1"/>
    <hyperlink ref="A140:C140" location="'TABEL 8'!A1" display="'TABEL 8'!A1"/>
  </hyperlinks>
  <printOptions/>
  <pageMargins left="0.984251968503937" right="0.2362204724409449" top="0.8267716535433072" bottom="0.7086614173228347" header="0.7480314960629921" footer="0.4724409448818898"/>
  <pageSetup horizontalDpi="600" verticalDpi="600" orientation="landscape" paperSize="8" scale="73" r:id="rId1"/>
  <headerFooter alignWithMargins="0">
    <oddFooter>&amp;C&amp;P/&amp;N</oddFooter>
  </headerFooter>
  <rowBreaks count="1" manualBreakCount="1">
    <brk id="70" max="16" man="1"/>
  </rowBreaks>
  <colBreaks count="1" manualBreakCount="1">
    <brk id="17"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I44"/>
  <sheetViews>
    <sheetView zoomScalePageLayoutView="0" workbookViewId="0" topLeftCell="A1">
      <selection activeCell="C27" sqref="C27"/>
    </sheetView>
  </sheetViews>
  <sheetFormatPr defaultColWidth="9.140625" defaultRowHeight="12.75"/>
  <cols>
    <col min="1" max="1" width="7.28125" style="451" customWidth="1"/>
    <col min="2" max="2" width="7.00390625" style="451" customWidth="1"/>
    <col min="3" max="3" width="46.7109375" style="451" customWidth="1"/>
    <col min="4" max="4" width="25.7109375" style="510" bestFit="1" customWidth="1"/>
    <col min="5" max="5" width="32.421875" style="510" customWidth="1"/>
    <col min="6" max="7" width="25.7109375" style="510" customWidth="1"/>
    <col min="8" max="8" width="2.00390625" style="451" customWidth="1"/>
    <col min="9" max="9" width="24.28125" style="451" customWidth="1"/>
    <col min="10" max="16384" width="9.140625" style="451" customWidth="1"/>
  </cols>
  <sheetData>
    <row r="1" spans="1:9" s="444" customFormat="1" ht="18.75" thickBot="1">
      <c r="A1" s="821" t="str">
        <f>"TABEL 5C: Werkelijke ontvangsten uit periodieke distributienettarieven voor niet-exogene kosten in boekjaar "&amp;TITELBLAD!E15&amp;" (elektriciteit-injectie)"</f>
        <v>TABEL 5C: Werkelijke ontvangsten uit periodieke distributienettarieven voor niet-exogene kosten in boekjaar 2015 (elektriciteit-injectie)</v>
      </c>
      <c r="B1" s="822"/>
      <c r="C1" s="822"/>
      <c r="D1" s="822"/>
      <c r="E1" s="822"/>
      <c r="F1" s="822"/>
      <c r="G1" s="822"/>
      <c r="H1" s="822"/>
      <c r="I1" s="823"/>
    </row>
    <row r="2" spans="1:7" s="447" customFormat="1" ht="11.25">
      <c r="A2" s="445"/>
      <c r="B2" s="445"/>
      <c r="C2" s="445"/>
      <c r="D2" s="446"/>
      <c r="E2" s="446"/>
      <c r="F2" s="446"/>
      <c r="G2" s="446"/>
    </row>
    <row r="3" spans="1:7" s="447" customFormat="1" ht="11.25">
      <c r="A3" s="445"/>
      <c r="B3" s="445"/>
      <c r="C3" s="445"/>
      <c r="D3" s="446"/>
      <c r="E3" s="446"/>
      <c r="F3" s="446"/>
      <c r="G3" s="446"/>
    </row>
    <row r="4" spans="1:7" ht="18.75" thickBot="1">
      <c r="A4" s="448"/>
      <c r="B4" s="449"/>
      <c r="C4" s="449"/>
      <c r="D4" s="450"/>
      <c r="E4" s="450"/>
      <c r="F4" s="450"/>
      <c r="G4" s="450"/>
    </row>
    <row r="5" spans="1:9" s="455" customFormat="1" ht="15.75">
      <c r="A5" s="452"/>
      <c r="B5" s="453"/>
      <c r="C5" s="453"/>
      <c r="D5" s="454"/>
      <c r="E5" s="864" t="str">
        <f>"Totale werkelijke ontvangsten uit periodieke distributienettarieven in boekjaar "&amp;TITELBLAD!E15&amp;" (elektriciteit- injectie)"</f>
        <v>Totale werkelijke ontvangsten uit periodieke distributienettarieven in boekjaar 2015 (elektriciteit- injectie)</v>
      </c>
      <c r="F5" s="867" t="s">
        <v>336</v>
      </c>
      <c r="G5" s="867" t="str">
        <f>"Werkelijke ontvangsten m.b.t. niet-exogene kosten in boekjaar "&amp;TITELBLAD!E15&amp;" (elektriciteit-injectie)"</f>
        <v>Werkelijke ontvangsten m.b.t. niet-exogene kosten in boekjaar 2015 (elektriciteit-injectie)</v>
      </c>
      <c r="I5" s="867" t="str">
        <f>"Werkelijke ontvangsten m.b.t. exogene kosten in boekjaar "&amp;TITELBLAD!E15&amp;" (elektriciteit-injectie)"</f>
        <v>Werkelijke ontvangsten m.b.t. exogene kosten in boekjaar 2015 (elektriciteit-injectie)</v>
      </c>
    </row>
    <row r="6" spans="1:9" s="459" customFormat="1" ht="12.75" customHeight="1">
      <c r="A6" s="456"/>
      <c r="B6" s="457"/>
      <c r="C6" s="457"/>
      <c r="D6" s="458"/>
      <c r="E6" s="865"/>
      <c r="F6" s="868"/>
      <c r="G6" s="868"/>
      <c r="I6" s="868"/>
    </row>
    <row r="7" spans="1:9" s="459" customFormat="1" ht="11.25" customHeight="1">
      <c r="A7" s="456"/>
      <c r="B7" s="457"/>
      <c r="C7" s="457"/>
      <c r="D7" s="458"/>
      <c r="E7" s="865"/>
      <c r="F7" s="868"/>
      <c r="G7" s="868"/>
      <c r="H7" s="460"/>
      <c r="I7" s="868"/>
    </row>
    <row r="8" spans="1:9" s="459" customFormat="1" ht="12.75" customHeight="1">
      <c r="A8" s="456"/>
      <c r="B8" s="457"/>
      <c r="C8" s="457"/>
      <c r="D8" s="458"/>
      <c r="E8" s="865"/>
      <c r="F8" s="868"/>
      <c r="G8" s="868"/>
      <c r="I8" s="868"/>
    </row>
    <row r="9" spans="1:9" s="459" customFormat="1" ht="28.5" customHeight="1" thickBot="1">
      <c r="A9" s="461"/>
      <c r="B9" s="462"/>
      <c r="C9" s="462"/>
      <c r="D9" s="463"/>
      <c r="E9" s="866"/>
      <c r="F9" s="869"/>
      <c r="G9" s="869"/>
      <c r="I9" s="869"/>
    </row>
    <row r="10" spans="1:9" s="449" customFormat="1" ht="16.5" customHeight="1">
      <c r="A10" s="464" t="s">
        <v>340</v>
      </c>
      <c r="B10" s="465"/>
      <c r="C10" s="466"/>
      <c r="D10" s="467"/>
      <c r="E10" s="468"/>
      <c r="F10" s="469"/>
      <c r="G10" s="469"/>
      <c r="H10" s="470"/>
      <c r="I10" s="469"/>
    </row>
    <row r="11" spans="1:9" s="449" customFormat="1" ht="16.5" customHeight="1">
      <c r="A11" s="471"/>
      <c r="B11" s="465"/>
      <c r="C11" s="472"/>
      <c r="D11" s="467"/>
      <c r="E11" s="473"/>
      <c r="F11" s="474"/>
      <c r="G11" s="474"/>
      <c r="H11" s="470"/>
      <c r="I11" s="474"/>
    </row>
    <row r="12" spans="1:9" s="449" customFormat="1" ht="16.5" customHeight="1">
      <c r="A12" s="471"/>
      <c r="B12" s="382" t="s">
        <v>341</v>
      </c>
      <c r="C12" s="344"/>
      <c r="D12" s="475" t="s">
        <v>342</v>
      </c>
      <c r="E12" s="476"/>
      <c r="F12" s="477"/>
      <c r="G12" s="477"/>
      <c r="H12" s="470"/>
      <c r="I12" s="477"/>
    </row>
    <row r="13" spans="1:9" s="449" customFormat="1" ht="16.5" customHeight="1">
      <c r="A13" s="471"/>
      <c r="B13" s="382" t="s">
        <v>343</v>
      </c>
      <c r="C13" s="344"/>
      <c r="D13" s="475" t="s">
        <v>342</v>
      </c>
      <c r="E13" s="476"/>
      <c r="F13" s="477"/>
      <c r="G13" s="477"/>
      <c r="H13" s="470"/>
      <c r="I13" s="477"/>
    </row>
    <row r="14" spans="1:9" s="449" customFormat="1" ht="16.5" customHeight="1">
      <c r="A14" s="471"/>
      <c r="B14" s="382" t="s">
        <v>344</v>
      </c>
      <c r="C14" s="344"/>
      <c r="D14" s="475" t="s">
        <v>342</v>
      </c>
      <c r="E14" s="476"/>
      <c r="F14" s="477"/>
      <c r="G14" s="477"/>
      <c r="H14" s="470"/>
      <c r="I14" s="477"/>
    </row>
    <row r="15" spans="1:9" s="449" customFormat="1" ht="16.5" customHeight="1">
      <c r="A15" s="471"/>
      <c r="B15" s="382"/>
      <c r="C15" s="344"/>
      <c r="D15" s="475"/>
      <c r="E15" s="478"/>
      <c r="F15" s="477"/>
      <c r="G15" s="477"/>
      <c r="H15" s="470"/>
      <c r="I15" s="477"/>
    </row>
    <row r="16" spans="1:9" s="449" customFormat="1" ht="16.5" customHeight="1">
      <c r="A16" s="471" t="s">
        <v>279</v>
      </c>
      <c r="B16" s="465" t="s">
        <v>345</v>
      </c>
      <c r="C16" s="479"/>
      <c r="D16" s="475" t="s">
        <v>346</v>
      </c>
      <c r="E16" s="395">
        <v>0</v>
      </c>
      <c r="F16" s="685">
        <v>0</v>
      </c>
      <c r="G16" s="714">
        <f>E16*F16</f>
        <v>0</v>
      </c>
      <c r="H16" s="470"/>
      <c r="I16" s="714">
        <f>E16-G16</f>
        <v>0</v>
      </c>
    </row>
    <row r="17" spans="1:9" s="449" customFormat="1" ht="16.5" customHeight="1">
      <c r="A17" s="480"/>
      <c r="B17" s="481" t="s">
        <v>347</v>
      </c>
      <c r="C17" s="481" t="s">
        <v>348</v>
      </c>
      <c r="D17" s="364"/>
      <c r="E17" s="400"/>
      <c r="F17" s="482"/>
      <c r="G17" s="483"/>
      <c r="H17" s="470"/>
      <c r="I17" s="483"/>
    </row>
    <row r="18" spans="1:9" s="449" customFormat="1" ht="16.5" customHeight="1">
      <c r="A18" s="480"/>
      <c r="B18" s="481" t="s">
        <v>349</v>
      </c>
      <c r="C18" s="481" t="s">
        <v>350</v>
      </c>
      <c r="D18" s="364"/>
      <c r="E18" s="483"/>
      <c r="F18" s="482"/>
      <c r="G18" s="483"/>
      <c r="H18" s="470"/>
      <c r="I18" s="483"/>
    </row>
    <row r="19" spans="1:9" s="449" customFormat="1" ht="16.5" customHeight="1">
      <c r="A19" s="480"/>
      <c r="B19" s="481"/>
      <c r="C19" s="481"/>
      <c r="D19" s="364"/>
      <c r="E19" s="484"/>
      <c r="F19" s="485"/>
      <c r="G19" s="486"/>
      <c r="H19" s="470"/>
      <c r="I19" s="486"/>
    </row>
    <row r="20" spans="1:9" s="449" customFormat="1" ht="14.25" customHeight="1">
      <c r="A20" s="487" t="s">
        <v>306</v>
      </c>
      <c r="B20" s="862" t="s">
        <v>302</v>
      </c>
      <c r="C20" s="862"/>
      <c r="D20" s="863"/>
      <c r="E20" s="395">
        <v>0</v>
      </c>
      <c r="F20" s="685">
        <v>0</v>
      </c>
      <c r="G20" s="714">
        <f>E20*F20</f>
        <v>0</v>
      </c>
      <c r="H20" s="488"/>
      <c r="I20" s="714">
        <f>E20-G20</f>
        <v>0</v>
      </c>
    </row>
    <row r="21" spans="1:9" s="449" customFormat="1" ht="16.5" customHeight="1">
      <c r="A21" s="489"/>
      <c r="B21" s="472"/>
      <c r="C21" s="490" t="s">
        <v>303</v>
      </c>
      <c r="D21" s="491" t="s">
        <v>351</v>
      </c>
      <c r="E21" s="483"/>
      <c r="F21" s="482"/>
      <c r="G21" s="483"/>
      <c r="H21" s="470"/>
      <c r="I21" s="483"/>
    </row>
    <row r="22" spans="1:9" s="449" customFormat="1" ht="16.5" customHeight="1">
      <c r="A22" s="489"/>
      <c r="B22" s="472"/>
      <c r="C22" s="490" t="s">
        <v>304</v>
      </c>
      <c r="D22" s="491" t="s">
        <v>351</v>
      </c>
      <c r="E22" s="483"/>
      <c r="F22" s="482"/>
      <c r="G22" s="483"/>
      <c r="H22" s="470"/>
      <c r="I22" s="483"/>
    </row>
    <row r="23" spans="1:9" s="449" customFormat="1" ht="16.5" customHeight="1">
      <c r="A23" s="489"/>
      <c r="B23" s="472"/>
      <c r="C23" s="490" t="s">
        <v>305</v>
      </c>
      <c r="D23" s="491" t="s">
        <v>351</v>
      </c>
      <c r="E23" s="483"/>
      <c r="F23" s="482"/>
      <c r="G23" s="483"/>
      <c r="H23" s="470"/>
      <c r="I23" s="483"/>
    </row>
    <row r="24" spans="1:9" s="449" customFormat="1" ht="16.5" customHeight="1">
      <c r="A24" s="489"/>
      <c r="B24" s="472"/>
      <c r="C24" s="490"/>
      <c r="D24" s="492"/>
      <c r="E24" s="473"/>
      <c r="F24" s="493"/>
      <c r="G24" s="474"/>
      <c r="H24" s="494"/>
      <c r="I24" s="474"/>
    </row>
    <row r="25" spans="1:9" s="449" customFormat="1" ht="16.5" customHeight="1">
      <c r="A25" s="480" t="s">
        <v>316</v>
      </c>
      <c r="B25" s="472" t="s">
        <v>317</v>
      </c>
      <c r="C25" s="472"/>
      <c r="D25" s="492"/>
      <c r="E25" s="395">
        <v>0</v>
      </c>
      <c r="F25" s="685">
        <v>0</v>
      </c>
      <c r="G25" s="714">
        <f>E25*F25</f>
        <v>0</v>
      </c>
      <c r="H25" s="470"/>
      <c r="I25" s="714">
        <f>E25-G25</f>
        <v>0</v>
      </c>
    </row>
    <row r="26" spans="1:9" s="449" customFormat="1" ht="16.5" customHeight="1">
      <c r="A26" s="489"/>
      <c r="B26" s="481"/>
      <c r="C26" s="481" t="s">
        <v>319</v>
      </c>
      <c r="D26" s="475" t="s">
        <v>346</v>
      </c>
      <c r="E26" s="483"/>
      <c r="F26" s="482"/>
      <c r="G26" s="483"/>
      <c r="H26" s="470"/>
      <c r="I26" s="483"/>
    </row>
    <row r="27" spans="1:9" s="449" customFormat="1" ht="16.5" customHeight="1">
      <c r="A27" s="489"/>
      <c r="B27" s="472"/>
      <c r="C27" s="472"/>
      <c r="D27" s="364"/>
      <c r="E27" s="484"/>
      <c r="F27" s="485"/>
      <c r="G27" s="486"/>
      <c r="H27" s="488"/>
      <c r="I27" s="486"/>
    </row>
    <row r="28" spans="1:9" s="449" customFormat="1" ht="16.5" customHeight="1">
      <c r="A28" s="480" t="s">
        <v>323</v>
      </c>
      <c r="B28" s="472" t="s">
        <v>324</v>
      </c>
      <c r="C28" s="472"/>
      <c r="D28" s="492"/>
      <c r="E28" s="395">
        <v>0</v>
      </c>
      <c r="F28" s="684">
        <v>0</v>
      </c>
      <c r="G28" s="714">
        <f>E28*F28</f>
        <v>0</v>
      </c>
      <c r="H28" s="470"/>
      <c r="I28" s="714">
        <f>E28-G28</f>
        <v>0</v>
      </c>
    </row>
    <row r="29" spans="1:9" s="449" customFormat="1" ht="32.25" customHeight="1">
      <c r="A29" s="489"/>
      <c r="B29" s="406" t="s">
        <v>325</v>
      </c>
      <c r="C29" s="407" t="s">
        <v>59</v>
      </c>
      <c r="D29" s="495" t="s">
        <v>346</v>
      </c>
      <c r="E29" s="496"/>
      <c r="F29" s="496"/>
      <c r="G29" s="496"/>
      <c r="H29" s="497"/>
      <c r="I29" s="496"/>
    </row>
    <row r="30" spans="1:9" s="449" customFormat="1" ht="27.75" customHeight="1">
      <c r="A30" s="489"/>
      <c r="B30" s="406" t="s">
        <v>326</v>
      </c>
      <c r="C30" s="751" t="s">
        <v>456</v>
      </c>
      <c r="D30" s="495" t="s">
        <v>346</v>
      </c>
      <c r="E30" s="496"/>
      <c r="F30" s="496"/>
      <c r="G30" s="496"/>
      <c r="H30" s="497"/>
      <c r="I30" s="496"/>
    </row>
    <row r="31" spans="1:9" s="449" customFormat="1" ht="16.5" customHeight="1">
      <c r="A31" s="489"/>
      <c r="B31" s="406" t="s">
        <v>352</v>
      </c>
      <c r="C31" s="498" t="s">
        <v>60</v>
      </c>
      <c r="D31" s="495" t="s">
        <v>346</v>
      </c>
      <c r="E31" s="496"/>
      <c r="F31" s="496"/>
      <c r="G31" s="496"/>
      <c r="H31" s="497"/>
      <c r="I31" s="496"/>
    </row>
    <row r="32" spans="1:9" s="449" customFormat="1" ht="18" customHeight="1">
      <c r="A32" s="489"/>
      <c r="B32" s="406" t="s">
        <v>328</v>
      </c>
      <c r="C32" s="498" t="s">
        <v>329</v>
      </c>
      <c r="D32" s="495" t="s">
        <v>346</v>
      </c>
      <c r="E32" s="496"/>
      <c r="F32" s="496"/>
      <c r="G32" s="496"/>
      <c r="H32" s="497"/>
      <c r="I32" s="496"/>
    </row>
    <row r="33" spans="1:9" s="449" customFormat="1" ht="16.5" customHeight="1">
      <c r="A33" s="489"/>
      <c r="B33" s="406" t="s">
        <v>330</v>
      </c>
      <c r="C33" s="748" t="s">
        <v>455</v>
      </c>
      <c r="D33" s="495" t="s">
        <v>346</v>
      </c>
      <c r="E33" s="496"/>
      <c r="F33" s="496"/>
      <c r="G33" s="496"/>
      <c r="H33" s="497"/>
      <c r="I33" s="496"/>
    </row>
    <row r="34" spans="1:9" s="449" customFormat="1" ht="39.75" customHeight="1">
      <c r="A34" s="489"/>
      <c r="B34" s="415" t="s">
        <v>353</v>
      </c>
      <c r="C34" s="498" t="s">
        <v>332</v>
      </c>
      <c r="D34" s="495" t="s">
        <v>346</v>
      </c>
      <c r="E34" s="496"/>
      <c r="F34" s="496"/>
      <c r="G34" s="496"/>
      <c r="H34" s="497"/>
      <c r="I34" s="496"/>
    </row>
    <row r="35" spans="1:9" s="459" customFormat="1" ht="16.5" customHeight="1" thickBot="1">
      <c r="A35" s="499"/>
      <c r="B35" s="500"/>
      <c r="C35" s="500"/>
      <c r="D35" s="501"/>
      <c r="E35" s="502"/>
      <c r="F35" s="503"/>
      <c r="G35" s="503"/>
      <c r="H35" s="504"/>
      <c r="I35" s="503"/>
    </row>
    <row r="36" spans="1:9" s="342" customFormat="1" ht="16.5" customHeight="1" thickBot="1">
      <c r="A36" s="429"/>
      <c r="B36" s="430" t="s">
        <v>355</v>
      </c>
      <c r="C36" s="431"/>
      <c r="D36" s="432"/>
      <c r="E36" s="505">
        <f>SUM(E28,E25,E20,E16)</f>
        <v>0</v>
      </c>
      <c r="F36" s="434"/>
      <c r="G36" s="505">
        <f>SUM(G28,G25,G20,G16)</f>
        <v>0</v>
      </c>
      <c r="H36" s="504"/>
      <c r="I36" s="505">
        <f>SUM(I28,I25,I20,I16)</f>
        <v>0</v>
      </c>
    </row>
    <row r="37" spans="3:8" s="506" customFormat="1" ht="13.5" customHeight="1">
      <c r="C37" s="507"/>
      <c r="H37" s="504"/>
    </row>
    <row r="38" spans="4:8" s="506" customFormat="1" ht="13.5" customHeight="1">
      <c r="D38" s="508"/>
      <c r="E38" s="508"/>
      <c r="F38" s="508"/>
      <c r="G38" s="508"/>
      <c r="H38" s="509"/>
    </row>
    <row r="39" spans="4:8" s="506" customFormat="1" ht="13.5" customHeight="1">
      <c r="D39" s="508"/>
      <c r="E39" s="508"/>
      <c r="F39" s="508"/>
      <c r="G39" s="508"/>
      <c r="H39" s="509"/>
    </row>
    <row r="40" spans="4:8" s="506" customFormat="1" ht="13.5" customHeight="1">
      <c r="D40" s="508"/>
      <c r="E40" s="508"/>
      <c r="F40" s="508"/>
      <c r="G40" s="508"/>
      <c r="H40" s="509"/>
    </row>
    <row r="41" spans="4:8" s="506" customFormat="1" ht="13.5" customHeight="1">
      <c r="D41" s="508"/>
      <c r="E41" s="508"/>
      <c r="F41" s="508"/>
      <c r="G41" s="508"/>
      <c r="H41" s="509"/>
    </row>
    <row r="42" ht="13.5" customHeight="1">
      <c r="H42" s="509"/>
    </row>
    <row r="43" ht="13.5" customHeight="1">
      <c r="H43" s="509"/>
    </row>
    <row r="44" ht="13.5" customHeight="1">
      <c r="H44" s="509"/>
    </row>
    <row r="45" ht="17.25" customHeight="1"/>
    <row r="46" ht="17.25" customHeight="1"/>
  </sheetData>
  <sheetProtection/>
  <mergeCells count="6">
    <mergeCell ref="B20:D20"/>
    <mergeCell ref="E5:E9"/>
    <mergeCell ref="F5:F9"/>
    <mergeCell ref="G5:G9"/>
    <mergeCell ref="A1:I1"/>
    <mergeCell ref="I5:I9"/>
  </mergeCells>
  <printOptions/>
  <pageMargins left="0.07874015748031496" right="0.07874015748031496" top="0.3937007874015748" bottom="0.3937007874015748" header="0.31496062992125984" footer="0.31496062992125984"/>
  <pageSetup fitToHeight="1" fitToWidth="1" horizontalDpi="600" verticalDpi="600" orientation="landscape" paperSize="8" r:id="rId1"/>
  <headerFooter alignWithMargins="0">
    <oddFooter>&amp;L&amp;"Arial,Bold Italic"&amp;8&amp;F&amp;C&amp;"Arial,Bold Italic"&amp;8&amp;A&amp;"Arial,Regular"&amp;10
&amp;R&amp;"Arial,Bold Italic"&amp;8&amp;D
Pagina 1 / 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40"/>
  <sheetViews>
    <sheetView zoomScale="80" zoomScaleNormal="80" zoomScalePageLayoutView="0" workbookViewId="0" topLeftCell="A1">
      <selection activeCell="B32" sqref="B32"/>
    </sheetView>
  </sheetViews>
  <sheetFormatPr defaultColWidth="9.140625" defaultRowHeight="12.75"/>
  <cols>
    <col min="1" max="1" width="8.57421875" style="513" customWidth="1"/>
    <col min="2" max="2" width="72.421875" style="513" bestFit="1" customWidth="1"/>
    <col min="3" max="3" width="27.00390625" style="513" bestFit="1" customWidth="1"/>
    <col min="4" max="4" width="3.7109375" style="513" customWidth="1"/>
    <col min="5" max="5" width="46.8515625" style="513" customWidth="1"/>
    <col min="6" max="6" width="29.00390625" style="513" customWidth="1"/>
    <col min="7" max="7" width="34.00390625" style="513" customWidth="1"/>
    <col min="8" max="8" width="3.421875" style="513" customWidth="1"/>
    <col min="9" max="9" width="31.8515625" style="513" customWidth="1"/>
    <col min="10" max="16384" width="9.140625" style="513" customWidth="1"/>
  </cols>
  <sheetData>
    <row r="1" spans="1:10" ht="18.75" thickBot="1">
      <c r="A1" s="870" t="str">
        <f>"TABEL 5D: Werkelijke ontvangsten uit periodieke distributienettarieven voor niet-exogene kosten in boekjaar "&amp;TITELBLAD!E15&amp;" (gas)"</f>
        <v>TABEL 5D: Werkelijke ontvangsten uit periodieke distributienettarieven voor niet-exogene kosten in boekjaar 2015 (gas)</v>
      </c>
      <c r="B1" s="871"/>
      <c r="C1" s="871"/>
      <c r="D1" s="871"/>
      <c r="E1" s="871"/>
      <c r="F1" s="871"/>
      <c r="G1" s="872"/>
      <c r="H1" s="511"/>
      <c r="I1" s="512"/>
      <c r="J1" s="512"/>
    </row>
    <row r="4" ht="15" customHeight="1" thickBot="1"/>
    <row r="5" spans="1:9" ht="15" customHeight="1">
      <c r="A5" s="873"/>
      <c r="B5" s="874"/>
      <c r="C5" s="875"/>
      <c r="D5" s="514"/>
      <c r="E5" s="882" t="str">
        <f>"Totale werkelijke ontvangsten uit periodieke distributienettarieven in boekjaar "&amp;TITELBLAD!E15&amp;" (gas)"</f>
        <v>Totale werkelijke ontvangsten uit periodieke distributienettarieven in boekjaar 2015 (gas)</v>
      </c>
      <c r="F5" s="885" t="s">
        <v>336</v>
      </c>
      <c r="G5" s="888" t="str">
        <f>"Werkelijke ontvangsten m.b.t. niet-exogene kosten in boekjaar "&amp;TITELBLAD!E15&amp;" (gas)"</f>
        <v>Werkelijke ontvangsten m.b.t. niet-exogene kosten in boekjaar 2015 (gas)</v>
      </c>
      <c r="I5" s="867" t="str">
        <f>"Werkelijke ontvangsten m.b.t. exogene kosten in boekjaar "&amp;TITELBLAD!E15&amp;" (gas)"</f>
        <v>Werkelijke ontvangsten m.b.t. exogene kosten in boekjaar 2015 (gas)</v>
      </c>
    </row>
    <row r="6" spans="1:9" ht="21" customHeight="1">
      <c r="A6" s="876"/>
      <c r="B6" s="877"/>
      <c r="C6" s="878"/>
      <c r="D6" s="514"/>
      <c r="E6" s="883"/>
      <c r="F6" s="886"/>
      <c r="G6" s="889"/>
      <c r="I6" s="868"/>
    </row>
    <row r="7" spans="1:9" ht="21" customHeight="1">
      <c r="A7" s="876"/>
      <c r="B7" s="877"/>
      <c r="C7" s="878"/>
      <c r="D7" s="514"/>
      <c r="E7" s="883"/>
      <c r="F7" s="886"/>
      <c r="G7" s="889"/>
      <c r="I7" s="868"/>
    </row>
    <row r="8" spans="1:9" s="29" customFormat="1" ht="28.5" customHeight="1" thickBot="1">
      <c r="A8" s="876"/>
      <c r="B8" s="877"/>
      <c r="C8" s="878"/>
      <c r="D8" s="514"/>
      <c r="E8" s="884"/>
      <c r="F8" s="887"/>
      <c r="G8" s="890"/>
      <c r="I8" s="869"/>
    </row>
    <row r="9" spans="1:9" s="29" customFormat="1" ht="12" customHeight="1" thickBot="1">
      <c r="A9" s="879"/>
      <c r="B9" s="880"/>
      <c r="C9" s="881"/>
      <c r="D9" s="514"/>
      <c r="E9" s="515"/>
      <c r="F9" s="516"/>
      <c r="G9" s="517"/>
      <c r="I9" s="720"/>
    </row>
    <row r="10" spans="1:9" s="29" customFormat="1" ht="18.75" customHeight="1">
      <c r="A10" s="518" t="s">
        <v>356</v>
      </c>
      <c r="B10" s="519"/>
      <c r="C10" s="520"/>
      <c r="D10" s="521"/>
      <c r="E10" s="522">
        <f>SUM(E12,E19,E17)</f>
        <v>0</v>
      </c>
      <c r="F10" s="523"/>
      <c r="G10" s="524">
        <f>SUM(G12,G19,G17)</f>
        <v>0</v>
      </c>
      <c r="I10" s="721">
        <f>SUM(I12,I19,I17)</f>
        <v>0</v>
      </c>
    </row>
    <row r="11" spans="1:9" s="30" customFormat="1" ht="18" customHeight="1">
      <c r="A11" s="525"/>
      <c r="B11" s="519"/>
      <c r="C11" s="520"/>
      <c r="D11" s="521"/>
      <c r="E11" s="526"/>
      <c r="F11" s="527"/>
      <c r="G11" s="528"/>
      <c r="I11" s="722"/>
    </row>
    <row r="12" spans="1:9" s="29" customFormat="1" ht="18" customHeight="1">
      <c r="A12" s="529" t="s">
        <v>357</v>
      </c>
      <c r="B12" s="530" t="s">
        <v>358</v>
      </c>
      <c r="C12" s="531"/>
      <c r="D12" s="532"/>
      <c r="E12" s="533">
        <v>0</v>
      </c>
      <c r="F12" s="682">
        <v>0</v>
      </c>
      <c r="G12" s="534">
        <f>E12*F12</f>
        <v>0</v>
      </c>
      <c r="I12" s="723">
        <f>E12-G12</f>
        <v>0</v>
      </c>
    </row>
    <row r="13" spans="1:9" s="29" customFormat="1" ht="18" customHeight="1">
      <c r="A13" s="525"/>
      <c r="B13" s="535" t="s">
        <v>359</v>
      </c>
      <c r="C13" s="536"/>
      <c r="D13" s="537"/>
      <c r="E13" s="538"/>
      <c r="F13" s="539"/>
      <c r="G13" s="540"/>
      <c r="I13" s="724"/>
    </row>
    <row r="14" spans="1:9" s="29" customFormat="1" ht="18" customHeight="1">
      <c r="A14" s="525"/>
      <c r="B14" s="535" t="s">
        <v>360</v>
      </c>
      <c r="C14" s="536"/>
      <c r="D14" s="537"/>
      <c r="E14" s="538"/>
      <c r="F14" s="539"/>
      <c r="G14" s="540"/>
      <c r="I14" s="724"/>
    </row>
    <row r="15" spans="1:9" s="29" customFormat="1" ht="17.25" customHeight="1">
      <c r="A15" s="525"/>
      <c r="B15" s="535" t="s">
        <v>361</v>
      </c>
      <c r="C15" s="536"/>
      <c r="D15" s="537"/>
      <c r="E15" s="538"/>
      <c r="F15" s="539"/>
      <c r="G15" s="540"/>
      <c r="I15" s="724"/>
    </row>
    <row r="16" spans="1:9" s="29" customFormat="1" ht="18" customHeight="1">
      <c r="A16" s="525"/>
      <c r="B16" s="519"/>
      <c r="C16" s="541"/>
      <c r="D16" s="542"/>
      <c r="E16" s="543"/>
      <c r="F16" s="527"/>
      <c r="G16" s="544"/>
      <c r="I16" s="725"/>
    </row>
    <row r="17" spans="1:9" s="29" customFormat="1" ht="19.5" customHeight="1">
      <c r="A17" s="529" t="s">
        <v>362</v>
      </c>
      <c r="B17" s="530" t="s">
        <v>363</v>
      </c>
      <c r="C17" s="536"/>
      <c r="D17" s="537"/>
      <c r="E17" s="533">
        <v>0</v>
      </c>
      <c r="F17" s="682">
        <v>0</v>
      </c>
      <c r="G17" s="534">
        <f>E17*F17</f>
        <v>0</v>
      </c>
      <c r="I17" s="723">
        <f>E17-G17</f>
        <v>0</v>
      </c>
    </row>
    <row r="18" spans="1:9" s="29" customFormat="1" ht="14.25" customHeight="1">
      <c r="A18" s="525"/>
      <c r="B18" s="519"/>
      <c r="C18" s="541"/>
      <c r="D18" s="542"/>
      <c r="E18" s="545"/>
      <c r="F18" s="527"/>
      <c r="G18" s="544"/>
      <c r="I18" s="725"/>
    </row>
    <row r="19" spans="1:9" s="29" customFormat="1" ht="18" customHeight="1">
      <c r="A19" s="529" t="s">
        <v>364</v>
      </c>
      <c r="B19" s="546" t="s">
        <v>365</v>
      </c>
      <c r="C19" s="541"/>
      <c r="D19" s="542"/>
      <c r="E19" s="533">
        <v>0</v>
      </c>
      <c r="F19" s="682">
        <v>0</v>
      </c>
      <c r="G19" s="534">
        <f>E19*F19</f>
        <v>0</v>
      </c>
      <c r="I19" s="723">
        <f>E19-G19</f>
        <v>0</v>
      </c>
    </row>
    <row r="20" spans="1:9" s="29" customFormat="1" ht="18" customHeight="1">
      <c r="A20" s="525"/>
      <c r="B20" s="535" t="s">
        <v>305</v>
      </c>
      <c r="C20" s="536"/>
      <c r="D20" s="537"/>
      <c r="E20" s="538"/>
      <c r="F20" s="539"/>
      <c r="G20" s="540"/>
      <c r="I20" s="724"/>
    </row>
    <row r="21" spans="1:9" s="29" customFormat="1" ht="18" customHeight="1">
      <c r="A21" s="525"/>
      <c r="B21" s="535" t="s">
        <v>304</v>
      </c>
      <c r="C21" s="536"/>
      <c r="D21" s="537"/>
      <c r="E21" s="538"/>
      <c r="F21" s="539"/>
      <c r="G21" s="540"/>
      <c r="I21" s="724"/>
    </row>
    <row r="22" spans="1:9" s="29" customFormat="1" ht="21" customHeight="1">
      <c r="A22" s="525"/>
      <c r="B22" s="535" t="s">
        <v>303</v>
      </c>
      <c r="C22" s="536"/>
      <c r="D22" s="537"/>
      <c r="E22" s="538"/>
      <c r="F22" s="539"/>
      <c r="G22" s="540"/>
      <c r="I22" s="724"/>
    </row>
    <row r="23" spans="1:9" s="29" customFormat="1" ht="18" customHeight="1">
      <c r="A23" s="525"/>
      <c r="B23" s="519"/>
      <c r="C23" s="541"/>
      <c r="D23" s="542"/>
      <c r="E23" s="543"/>
      <c r="F23" s="527"/>
      <c r="G23" s="544"/>
      <c r="I23" s="725"/>
    </row>
    <row r="24" spans="1:9" s="29" customFormat="1" ht="18" customHeight="1">
      <c r="A24" s="518" t="s">
        <v>366</v>
      </c>
      <c r="B24" s="519"/>
      <c r="C24" s="536"/>
      <c r="D24" s="537"/>
      <c r="E24" s="547">
        <v>0</v>
      </c>
      <c r="F24" s="683">
        <v>0</v>
      </c>
      <c r="G24" s="524">
        <f>E24*F24</f>
        <v>0</v>
      </c>
      <c r="I24" s="721">
        <f>E24-G24</f>
        <v>0</v>
      </c>
    </row>
    <row r="25" spans="1:9" s="29" customFormat="1" ht="18" customHeight="1">
      <c r="A25" s="525"/>
      <c r="B25" s="519"/>
      <c r="C25" s="541"/>
      <c r="D25" s="542"/>
      <c r="E25" s="543"/>
      <c r="F25" s="527"/>
      <c r="G25" s="544"/>
      <c r="I25" s="725"/>
    </row>
    <row r="26" spans="1:9" s="29" customFormat="1" ht="20.25" customHeight="1">
      <c r="A26" s="518" t="s">
        <v>367</v>
      </c>
      <c r="B26" s="519"/>
      <c r="C26" s="536"/>
      <c r="D26" s="537"/>
      <c r="E26" s="547">
        <v>0</v>
      </c>
      <c r="F26" s="683">
        <v>0</v>
      </c>
      <c r="G26" s="524">
        <f>E26*F26</f>
        <v>0</v>
      </c>
      <c r="I26" s="721">
        <f>E26-G26</f>
        <v>0</v>
      </c>
    </row>
    <row r="27" spans="1:9" s="29" customFormat="1" ht="18" customHeight="1">
      <c r="A27" s="525"/>
      <c r="B27" s="519"/>
      <c r="C27" s="541"/>
      <c r="D27" s="542"/>
      <c r="E27" s="543"/>
      <c r="F27" s="527"/>
      <c r="G27" s="544"/>
      <c r="I27" s="725"/>
    </row>
    <row r="28" spans="1:9" s="29" customFormat="1" ht="17.25" customHeight="1">
      <c r="A28" s="518" t="s">
        <v>368</v>
      </c>
      <c r="B28" s="519"/>
      <c r="C28" s="536"/>
      <c r="D28" s="537"/>
      <c r="E28" s="547">
        <v>0</v>
      </c>
      <c r="F28" s="683">
        <v>0</v>
      </c>
      <c r="G28" s="524">
        <f>E28*F28</f>
        <v>0</v>
      </c>
      <c r="I28" s="721">
        <f>E28-G28</f>
        <v>0</v>
      </c>
    </row>
    <row r="29" spans="1:9" s="29" customFormat="1" ht="18" customHeight="1">
      <c r="A29" s="525"/>
      <c r="B29" s="519"/>
      <c r="C29" s="541"/>
      <c r="D29" s="542"/>
      <c r="E29" s="543"/>
      <c r="F29" s="527"/>
      <c r="G29" s="544"/>
      <c r="I29" s="725"/>
    </row>
    <row r="30" spans="1:9" s="29" customFormat="1" ht="22.5" customHeight="1">
      <c r="A30" s="518" t="s">
        <v>369</v>
      </c>
      <c r="B30" s="519"/>
      <c r="C30" s="541"/>
      <c r="D30" s="542"/>
      <c r="E30" s="547">
        <v>0</v>
      </c>
      <c r="F30" s="683">
        <v>0</v>
      </c>
      <c r="G30" s="524">
        <f>E30*F30</f>
        <v>0</v>
      </c>
      <c r="I30" s="721">
        <f>E30-G30</f>
        <v>0</v>
      </c>
    </row>
    <row r="31" spans="1:9" s="29" customFormat="1" ht="18" customHeight="1">
      <c r="A31" s="529" t="s">
        <v>357</v>
      </c>
      <c r="B31" s="548" t="s">
        <v>370</v>
      </c>
      <c r="C31" s="536"/>
      <c r="D31" s="537"/>
      <c r="E31" s="549"/>
      <c r="F31" s="550"/>
      <c r="G31" s="551"/>
      <c r="I31" s="726"/>
    </row>
    <row r="32" spans="1:9" s="29" customFormat="1" ht="18" customHeight="1">
      <c r="A32" s="529" t="s">
        <v>362</v>
      </c>
      <c r="B32" s="530" t="s">
        <v>456</v>
      </c>
      <c r="C32" s="536"/>
      <c r="D32" s="537"/>
      <c r="E32" s="549"/>
      <c r="F32" s="550"/>
      <c r="G32" s="551"/>
      <c r="I32" s="726"/>
    </row>
    <row r="33" spans="1:9" s="29" customFormat="1" ht="18" customHeight="1">
      <c r="A33" s="552" t="s">
        <v>364</v>
      </c>
      <c r="B33" s="548" t="s">
        <v>60</v>
      </c>
      <c r="C33" s="536"/>
      <c r="D33" s="537"/>
      <c r="E33" s="549"/>
      <c r="F33" s="550"/>
      <c r="G33" s="551"/>
      <c r="I33" s="726"/>
    </row>
    <row r="34" spans="1:9" s="29" customFormat="1" ht="18" customHeight="1">
      <c r="A34" s="552" t="s">
        <v>371</v>
      </c>
      <c r="B34" s="530" t="s">
        <v>372</v>
      </c>
      <c r="C34" s="536"/>
      <c r="D34" s="537"/>
      <c r="E34" s="549"/>
      <c r="F34" s="550"/>
      <c r="G34" s="551"/>
      <c r="I34" s="726"/>
    </row>
    <row r="35" spans="1:9" s="29" customFormat="1" ht="18" customHeight="1">
      <c r="A35" s="552" t="s">
        <v>373</v>
      </c>
      <c r="B35" s="530" t="s">
        <v>455</v>
      </c>
      <c r="C35" s="536"/>
      <c r="D35" s="537"/>
      <c r="E35" s="549"/>
      <c r="F35" s="550"/>
      <c r="G35" s="551"/>
      <c r="I35" s="726"/>
    </row>
    <row r="36" spans="1:9" s="29" customFormat="1" ht="31.5" customHeight="1">
      <c r="A36" s="553" t="s">
        <v>374</v>
      </c>
      <c r="B36" s="546" t="s">
        <v>375</v>
      </c>
      <c r="C36" s="536"/>
      <c r="D36" s="537"/>
      <c r="E36" s="549"/>
      <c r="F36" s="550"/>
      <c r="G36" s="551"/>
      <c r="I36" s="726"/>
    </row>
    <row r="37" spans="1:9" s="29" customFormat="1" ht="14.25" customHeight="1" thickBot="1">
      <c r="A37" s="552"/>
      <c r="B37" s="554"/>
      <c r="C37" s="555"/>
      <c r="D37" s="537"/>
      <c r="E37" s="556"/>
      <c r="F37" s="557"/>
      <c r="G37" s="558"/>
      <c r="I37" s="727"/>
    </row>
    <row r="38" spans="1:9" s="565" customFormat="1" ht="21" customHeight="1" thickBot="1">
      <c r="A38" s="559"/>
      <c r="B38" s="560" t="s">
        <v>376</v>
      </c>
      <c r="C38" s="561"/>
      <c r="D38" s="537"/>
      <c r="E38" s="562">
        <f>SUM(E30,E28,E26,E24,E10)</f>
        <v>0</v>
      </c>
      <c r="F38" s="563"/>
      <c r="G38" s="564">
        <f>SUM(G30,G28,G26,G24,G10)</f>
        <v>0</v>
      </c>
      <c r="I38" s="728">
        <f>SUM(I30,I28,I26,I24,I10)</f>
        <v>0</v>
      </c>
    </row>
    <row r="40" spans="3:6" ht="12.75">
      <c r="C40" s="566"/>
      <c r="E40" s="567"/>
      <c r="F40" s="567"/>
    </row>
  </sheetData>
  <sheetProtection/>
  <mergeCells count="6">
    <mergeCell ref="A1:G1"/>
    <mergeCell ref="A5:C9"/>
    <mergeCell ref="E5:E8"/>
    <mergeCell ref="F5:F8"/>
    <mergeCell ref="G5:G8"/>
    <mergeCell ref="I5:I8"/>
  </mergeCells>
  <printOptions/>
  <pageMargins left="0.1968503937007874" right="0.1968503937007874" top="0.3937007874015748" bottom="0.3937007874015748" header="0.5118110236220472" footer="0.1968503937007874"/>
  <pageSetup fitToHeight="1" fitToWidth="1" horizontalDpi="600" verticalDpi="600" orientation="landscape" paperSize="8" scale="81" r:id="rId1"/>
  <headerFooter alignWithMargins="0">
    <oddFooter>&amp;C&amp;8&amp;F&amp;R&amp;8&amp;A</oddFooter>
  </headerFooter>
</worksheet>
</file>

<file path=xl/worksheets/sheet12.xml><?xml version="1.0" encoding="utf-8"?>
<worksheet xmlns="http://schemas.openxmlformats.org/spreadsheetml/2006/main" xmlns:r="http://schemas.openxmlformats.org/officeDocument/2006/relationships">
  <dimension ref="A1:R98"/>
  <sheetViews>
    <sheetView zoomScale="80" zoomScaleNormal="80" zoomScalePageLayoutView="0" workbookViewId="0" topLeftCell="A52">
      <selection activeCell="G85" sqref="G85"/>
    </sheetView>
  </sheetViews>
  <sheetFormatPr defaultColWidth="9.140625" defaultRowHeight="12.75"/>
  <cols>
    <col min="1" max="1" width="4.140625" style="35" customWidth="1"/>
    <col min="2" max="4" width="9.140625" style="35" customWidth="1"/>
    <col min="5" max="5" width="24.28125" style="35" customWidth="1"/>
    <col min="6" max="6" width="4.00390625" style="35" customWidth="1"/>
    <col min="7" max="7" width="44.57421875" style="35" customWidth="1"/>
    <col min="8" max="9" width="41.8515625" style="35" customWidth="1"/>
    <col min="10" max="10" width="42.00390625" style="35" customWidth="1"/>
    <col min="11" max="13" width="43.421875" style="35" customWidth="1"/>
    <col min="14" max="16384" width="9.140625" style="35" customWidth="1"/>
  </cols>
  <sheetData>
    <row r="1" spans="1:18" ht="18.75" customHeight="1" thickBot="1">
      <c r="A1" s="761" t="s">
        <v>274</v>
      </c>
      <c r="B1" s="762"/>
      <c r="C1" s="762"/>
      <c r="D1" s="762"/>
      <c r="E1" s="762"/>
      <c r="F1" s="762"/>
      <c r="G1" s="762"/>
      <c r="H1" s="762"/>
      <c r="I1" s="762"/>
      <c r="J1" s="763"/>
      <c r="K1" s="568"/>
      <c r="L1" s="137"/>
      <c r="M1" s="137"/>
      <c r="N1" s="137"/>
      <c r="O1" s="137"/>
      <c r="P1" s="137"/>
      <c r="Q1" s="137"/>
      <c r="R1" s="137"/>
    </row>
    <row r="2" spans="8:12" ht="12.75">
      <c r="H2" s="268"/>
      <c r="I2" s="261"/>
      <c r="J2" s="261"/>
      <c r="K2" s="261"/>
      <c r="L2" s="261"/>
    </row>
    <row r="3" spans="2:12" ht="13.5" thickBot="1">
      <c r="B3" s="138" t="s">
        <v>35</v>
      </c>
      <c r="H3" s="268"/>
      <c r="I3" s="261"/>
      <c r="J3" s="261"/>
      <c r="K3" s="261"/>
      <c r="L3" s="261"/>
    </row>
    <row r="4" spans="2:13" s="141" customFormat="1" ht="13.5" thickBot="1">
      <c r="B4" s="786">
        <f>+TITELBLAD!C7</f>
        <v>0</v>
      </c>
      <c r="C4" s="787"/>
      <c r="D4" s="787"/>
      <c r="E4" s="788"/>
      <c r="F4" s="35"/>
      <c r="G4" s="35"/>
      <c r="H4" s="268"/>
      <c r="I4" s="261"/>
      <c r="J4" s="261"/>
      <c r="K4" s="261"/>
      <c r="L4" s="261"/>
      <c r="M4" s="35"/>
    </row>
    <row r="5" spans="8:12" ht="12.75">
      <c r="H5" s="268"/>
      <c r="I5" s="261"/>
      <c r="J5" s="261"/>
      <c r="K5" s="261"/>
      <c r="L5" s="261"/>
    </row>
    <row r="6" spans="2:12" ht="13.5" thickBot="1">
      <c r="B6" s="138" t="s">
        <v>36</v>
      </c>
      <c r="H6" s="268"/>
      <c r="I6" s="261"/>
      <c r="J6" s="261"/>
      <c r="K6" s="261"/>
      <c r="L6" s="261"/>
    </row>
    <row r="7" spans="2:13" s="141" customFormat="1" ht="13.5" thickBot="1">
      <c r="B7" s="789" t="str">
        <f>+TITELBLAD!C12</f>
        <v>elektriciteit</v>
      </c>
      <c r="C7" s="790"/>
      <c r="D7" s="790"/>
      <c r="E7" s="791"/>
      <c r="F7" s="35"/>
      <c r="G7" s="35"/>
      <c r="H7" s="268"/>
      <c r="I7" s="261"/>
      <c r="J7" s="261"/>
      <c r="K7" s="261"/>
      <c r="L7" s="261"/>
      <c r="M7" s="35"/>
    </row>
    <row r="8" spans="8:12" ht="12.75">
      <c r="H8" s="268"/>
      <c r="I8" s="261"/>
      <c r="J8" s="261"/>
      <c r="K8" s="261"/>
      <c r="L8" s="261"/>
    </row>
    <row r="10" ht="12.75">
      <c r="B10" s="142" t="s">
        <v>244</v>
      </c>
    </row>
    <row r="11" ht="12.75">
      <c r="B11" s="569" t="s">
        <v>433</v>
      </c>
    </row>
    <row r="12" ht="12.75">
      <c r="B12" s="569" t="s">
        <v>434</v>
      </c>
    </row>
    <row r="13" ht="12.75">
      <c r="B13" s="569" t="s">
        <v>435</v>
      </c>
    </row>
    <row r="14" ht="12.75">
      <c r="B14" s="569" t="s">
        <v>436</v>
      </c>
    </row>
    <row r="15" ht="12.75">
      <c r="B15" s="569" t="s">
        <v>437</v>
      </c>
    </row>
    <row r="16" ht="12.75">
      <c r="B16" s="569" t="s">
        <v>438</v>
      </c>
    </row>
    <row r="17" ht="12.75">
      <c r="B17" s="569" t="s">
        <v>439</v>
      </c>
    </row>
    <row r="18" ht="12.75">
      <c r="B18" s="569" t="s">
        <v>440</v>
      </c>
    </row>
    <row r="19" ht="12.75">
      <c r="B19" s="569" t="s">
        <v>398</v>
      </c>
    </row>
    <row r="20" ht="12.75">
      <c r="B20" s="569"/>
    </row>
    <row r="22" ht="12.75">
      <c r="B22" s="142" t="s">
        <v>121</v>
      </c>
    </row>
    <row r="23" ht="12.75">
      <c r="B23" s="569" t="s">
        <v>264</v>
      </c>
    </row>
    <row r="24" ht="12.75">
      <c r="B24" s="569" t="s">
        <v>229</v>
      </c>
    </row>
    <row r="25" ht="12.75">
      <c r="B25" s="569" t="s">
        <v>265</v>
      </c>
    </row>
    <row r="26" ht="12.75">
      <c r="B26" s="569" t="s">
        <v>229</v>
      </c>
    </row>
    <row r="27" ht="12.75">
      <c r="B27" s="569" t="s">
        <v>266</v>
      </c>
    </row>
    <row r="28" ht="12.75">
      <c r="B28" s="569"/>
    </row>
    <row r="31" spans="7:9" ht="12.75">
      <c r="G31" s="693" t="s">
        <v>242</v>
      </c>
      <c r="H31" s="571"/>
      <c r="I31" s="570"/>
    </row>
    <row r="32" spans="7:9" ht="12.75">
      <c r="G32" s="693" t="s">
        <v>243</v>
      </c>
      <c r="H32" s="571"/>
      <c r="I32" s="570"/>
    </row>
    <row r="33" spans="2:13" s="68" customFormat="1" ht="60" customHeight="1">
      <c r="B33" s="845" t="s">
        <v>220</v>
      </c>
      <c r="C33" s="901"/>
      <c r="D33" s="901"/>
      <c r="E33" s="846"/>
      <c r="F33" s="206"/>
      <c r="G33" s="572" t="s">
        <v>246</v>
      </c>
      <c r="H33" s="572" t="s">
        <v>247</v>
      </c>
      <c r="I33" s="572" t="s">
        <v>250</v>
      </c>
      <c r="J33" s="572" t="s">
        <v>251</v>
      </c>
      <c r="K33" s="572" t="s">
        <v>252</v>
      </c>
      <c r="L33" s="572" t="s">
        <v>253</v>
      </c>
      <c r="M33" s="572" t="s">
        <v>254</v>
      </c>
    </row>
    <row r="34" spans="2:9" s="168" customFormat="1" ht="12" customHeight="1">
      <c r="B34" s="573"/>
      <c r="C34" s="573"/>
      <c r="D34" s="573"/>
      <c r="E34" s="573"/>
      <c r="F34" s="574"/>
      <c r="G34" s="575"/>
      <c r="H34" s="576"/>
      <c r="I34" s="576"/>
    </row>
    <row r="35" spans="2:13" ht="28.5" customHeight="1">
      <c r="B35" s="891" t="s">
        <v>222</v>
      </c>
      <c r="C35" s="891"/>
      <c r="D35" s="891"/>
      <c r="E35" s="891"/>
      <c r="F35" s="206"/>
      <c r="G35" s="585">
        <v>0</v>
      </c>
      <c r="H35" s="585">
        <v>0</v>
      </c>
      <c r="I35" s="585">
        <v>0</v>
      </c>
      <c r="J35" s="585">
        <v>0</v>
      </c>
      <c r="K35" s="585">
        <v>0</v>
      </c>
      <c r="L35" s="585">
        <v>0</v>
      </c>
      <c r="M35" s="237">
        <v>0</v>
      </c>
    </row>
    <row r="36" spans="2:13" ht="15.75" customHeight="1">
      <c r="B36" s="891" t="s">
        <v>223</v>
      </c>
      <c r="C36" s="891"/>
      <c r="D36" s="891"/>
      <c r="E36" s="891"/>
      <c r="F36" s="206"/>
      <c r="G36" s="585">
        <v>0</v>
      </c>
      <c r="H36" s="585">
        <v>0</v>
      </c>
      <c r="I36" s="585">
        <v>0</v>
      </c>
      <c r="J36" s="585">
        <v>0</v>
      </c>
      <c r="K36" s="585">
        <v>0</v>
      </c>
      <c r="L36" s="585">
        <v>0</v>
      </c>
      <c r="M36" s="237">
        <v>0</v>
      </c>
    </row>
    <row r="37" spans="2:13" ht="16.5" customHeight="1">
      <c r="B37" s="891" t="s">
        <v>235</v>
      </c>
      <c r="C37" s="891"/>
      <c r="D37" s="891"/>
      <c r="E37" s="891"/>
      <c r="F37" s="206"/>
      <c r="G37" s="585">
        <v>0</v>
      </c>
      <c r="H37" s="585">
        <v>0</v>
      </c>
      <c r="I37" s="585">
        <v>0</v>
      </c>
      <c r="J37" s="585">
        <v>0</v>
      </c>
      <c r="K37" s="585">
        <v>0</v>
      </c>
      <c r="L37" s="585">
        <v>0</v>
      </c>
      <c r="M37" s="237">
        <v>0</v>
      </c>
    </row>
    <row r="38" spans="2:13" ht="12.75">
      <c r="B38" s="891" t="s">
        <v>224</v>
      </c>
      <c r="C38" s="891"/>
      <c r="D38" s="891"/>
      <c r="E38" s="891"/>
      <c r="F38" s="206"/>
      <c r="G38" s="585">
        <v>0</v>
      </c>
      <c r="H38" s="585">
        <v>0</v>
      </c>
      <c r="I38" s="585">
        <v>0</v>
      </c>
      <c r="J38" s="585">
        <v>0</v>
      </c>
      <c r="K38" s="585">
        <v>0</v>
      </c>
      <c r="L38" s="585">
        <v>0</v>
      </c>
      <c r="M38" s="237">
        <v>0</v>
      </c>
    </row>
    <row r="39" spans="2:13" ht="29.25" customHeight="1">
      <c r="B39" s="902" t="s">
        <v>393</v>
      </c>
      <c r="C39" s="903"/>
      <c r="D39" s="903"/>
      <c r="E39" s="904"/>
      <c r="F39" s="206"/>
      <c r="G39" s="585">
        <v>0</v>
      </c>
      <c r="H39" s="585">
        <v>0</v>
      </c>
      <c r="I39" s="585">
        <v>0</v>
      </c>
      <c r="J39" s="585">
        <v>0</v>
      </c>
      <c r="K39" s="585">
        <v>0</v>
      </c>
      <c r="L39" s="585">
        <v>0</v>
      </c>
      <c r="M39" s="237">
        <v>0</v>
      </c>
    </row>
    <row r="40" spans="2:13" ht="27" customHeight="1">
      <c r="B40" s="891" t="s">
        <v>226</v>
      </c>
      <c r="C40" s="891"/>
      <c r="D40" s="891"/>
      <c r="E40" s="891"/>
      <c r="F40" s="206"/>
      <c r="G40" s="585">
        <v>0</v>
      </c>
      <c r="H40" s="585">
        <v>0</v>
      </c>
      <c r="I40" s="585">
        <v>0</v>
      </c>
      <c r="J40" s="585">
        <v>0</v>
      </c>
      <c r="K40" s="585">
        <v>0</v>
      </c>
      <c r="L40" s="585">
        <v>0</v>
      </c>
      <c r="M40" s="237">
        <v>0</v>
      </c>
    </row>
    <row r="41" spans="2:13" ht="14.25" customHeight="1">
      <c r="B41" s="891" t="s">
        <v>227</v>
      </c>
      <c r="C41" s="891"/>
      <c r="D41" s="891"/>
      <c r="E41" s="891"/>
      <c r="F41" s="206"/>
      <c r="G41" s="585">
        <v>0</v>
      </c>
      <c r="H41" s="585">
        <v>0</v>
      </c>
      <c r="I41" s="585">
        <v>0</v>
      </c>
      <c r="J41" s="585">
        <v>0</v>
      </c>
      <c r="K41" s="585">
        <v>0</v>
      </c>
      <c r="L41" s="585">
        <v>0</v>
      </c>
      <c r="M41" s="237">
        <v>0</v>
      </c>
    </row>
    <row r="42" spans="2:13" ht="18.75" customHeight="1">
      <c r="B42" s="891" t="s">
        <v>228</v>
      </c>
      <c r="C42" s="891"/>
      <c r="D42" s="891"/>
      <c r="E42" s="891"/>
      <c r="F42" s="206"/>
      <c r="G42" s="585">
        <v>0</v>
      </c>
      <c r="H42" s="585">
        <v>0</v>
      </c>
      <c r="I42" s="585">
        <v>0</v>
      </c>
      <c r="J42" s="585">
        <v>0</v>
      </c>
      <c r="K42" s="585">
        <v>0</v>
      </c>
      <c r="L42" s="585">
        <v>0</v>
      </c>
      <c r="M42" s="237">
        <v>0</v>
      </c>
    </row>
    <row r="43" spans="2:13" ht="28.5" customHeight="1">
      <c r="B43" s="891" t="s">
        <v>225</v>
      </c>
      <c r="C43" s="891"/>
      <c r="D43" s="891"/>
      <c r="E43" s="891"/>
      <c r="F43" s="206"/>
      <c r="G43" s="585">
        <v>0</v>
      </c>
      <c r="H43" s="585">
        <v>0</v>
      </c>
      <c r="I43" s="585">
        <v>0</v>
      </c>
      <c r="J43" s="585">
        <v>0</v>
      </c>
      <c r="K43" s="585">
        <v>0</v>
      </c>
      <c r="L43" s="585">
        <v>0</v>
      </c>
      <c r="M43" s="237">
        <v>0</v>
      </c>
    </row>
    <row r="44" spans="2:13" ht="20.25" customHeight="1">
      <c r="B44" s="892" t="s">
        <v>218</v>
      </c>
      <c r="C44" s="893"/>
      <c r="D44" s="893"/>
      <c r="E44" s="894"/>
      <c r="F44" s="206"/>
      <c r="G44" s="585">
        <v>0</v>
      </c>
      <c r="H44" s="585">
        <v>0</v>
      </c>
      <c r="I44" s="585">
        <v>0</v>
      </c>
      <c r="J44" s="585">
        <v>0</v>
      </c>
      <c r="K44" s="585">
        <v>0</v>
      </c>
      <c r="L44" s="585">
        <v>0</v>
      </c>
      <c r="M44" s="237">
        <v>0</v>
      </c>
    </row>
    <row r="45" spans="2:13" ht="12.75">
      <c r="B45" s="68"/>
      <c r="C45" s="68"/>
      <c r="D45" s="68"/>
      <c r="E45" s="68"/>
      <c r="F45" s="68"/>
      <c r="G45" s="68"/>
      <c r="H45" s="68"/>
      <c r="I45" s="68"/>
      <c r="J45" s="68"/>
      <c r="K45" s="68"/>
      <c r="L45" s="68"/>
      <c r="M45" s="68"/>
    </row>
    <row r="46" spans="2:13" ht="12.75">
      <c r="B46" s="898" t="s">
        <v>42</v>
      </c>
      <c r="C46" s="899"/>
      <c r="D46" s="899"/>
      <c r="E46" s="900"/>
      <c r="F46" s="695"/>
      <c r="G46" s="696">
        <f aca="true" t="shared" si="0" ref="G46:M46">SUM(G35:G44)</f>
        <v>0</v>
      </c>
      <c r="H46" s="696">
        <f t="shared" si="0"/>
        <v>0</v>
      </c>
      <c r="I46" s="696">
        <f t="shared" si="0"/>
        <v>0</v>
      </c>
      <c r="J46" s="696">
        <f t="shared" si="0"/>
        <v>0</v>
      </c>
      <c r="K46" s="696">
        <f t="shared" si="0"/>
        <v>0</v>
      </c>
      <c r="L46" s="696">
        <f t="shared" si="0"/>
        <v>0</v>
      </c>
      <c r="M46" s="697">
        <f t="shared" si="0"/>
        <v>0</v>
      </c>
    </row>
    <row r="47" spans="2:13" ht="12.75">
      <c r="B47" s="698"/>
      <c r="C47" s="698"/>
      <c r="D47" s="698"/>
      <c r="E47" s="698"/>
      <c r="F47" s="699"/>
      <c r="G47" s="700"/>
      <c r="H47" s="700"/>
      <c r="I47" s="700"/>
      <c r="J47" s="700"/>
      <c r="K47" s="68"/>
      <c r="L47" s="68"/>
      <c r="M47" s="68"/>
    </row>
    <row r="48" ht="12.75">
      <c r="G48" s="694" t="s">
        <v>77</v>
      </c>
    </row>
    <row r="49" ht="12.75">
      <c r="G49" s="694" t="s">
        <v>78</v>
      </c>
    </row>
    <row r="50" spans="2:13" s="68" customFormat="1" ht="60" customHeight="1">
      <c r="B50" s="845" t="s">
        <v>220</v>
      </c>
      <c r="C50" s="901"/>
      <c r="D50" s="901"/>
      <c r="E50" s="846"/>
      <c r="F50" s="206"/>
      <c r="G50" s="572" t="s">
        <v>248</v>
      </c>
      <c r="H50" s="572" t="s">
        <v>249</v>
      </c>
      <c r="I50" s="572" t="s">
        <v>255</v>
      </c>
      <c r="J50" s="572" t="s">
        <v>256</v>
      </c>
      <c r="K50" s="572" t="s">
        <v>257</v>
      </c>
      <c r="L50" s="572" t="s">
        <v>258</v>
      </c>
      <c r="M50" s="572" t="s">
        <v>259</v>
      </c>
    </row>
    <row r="51" spans="2:9" s="168" customFormat="1" ht="12" customHeight="1">
      <c r="B51" s="573"/>
      <c r="C51" s="573"/>
      <c r="D51" s="573"/>
      <c r="E51" s="573"/>
      <c r="F51" s="574"/>
      <c r="G51" s="575"/>
      <c r="H51" s="576"/>
      <c r="I51" s="576"/>
    </row>
    <row r="52" spans="2:13" ht="28.5" customHeight="1">
      <c r="B52" s="891" t="s">
        <v>222</v>
      </c>
      <c r="C52" s="891"/>
      <c r="D52" s="891"/>
      <c r="E52" s="891"/>
      <c r="F52" s="206"/>
      <c r="G52" s="585">
        <v>0</v>
      </c>
      <c r="H52" s="585">
        <v>0</v>
      </c>
      <c r="I52" s="585">
        <v>0</v>
      </c>
      <c r="J52" s="585">
        <v>0</v>
      </c>
      <c r="K52" s="585">
        <v>0</v>
      </c>
      <c r="L52" s="585">
        <v>0</v>
      </c>
      <c r="M52" s="237">
        <v>0</v>
      </c>
    </row>
    <row r="53" spans="2:13" ht="12.75">
      <c r="B53" s="891" t="s">
        <v>223</v>
      </c>
      <c r="C53" s="891"/>
      <c r="D53" s="891"/>
      <c r="E53" s="891"/>
      <c r="F53" s="206"/>
      <c r="G53" s="585">
        <v>0</v>
      </c>
      <c r="H53" s="585">
        <v>0</v>
      </c>
      <c r="I53" s="585">
        <v>0</v>
      </c>
      <c r="J53" s="585">
        <v>0</v>
      </c>
      <c r="K53" s="585">
        <v>0</v>
      </c>
      <c r="L53" s="585">
        <v>0</v>
      </c>
      <c r="M53" s="237">
        <v>0</v>
      </c>
    </row>
    <row r="54" spans="2:13" ht="16.5" customHeight="1">
      <c r="B54" s="891" t="s">
        <v>235</v>
      </c>
      <c r="C54" s="891"/>
      <c r="D54" s="891"/>
      <c r="E54" s="891"/>
      <c r="F54" s="206"/>
      <c r="G54" s="585">
        <v>0</v>
      </c>
      <c r="H54" s="585">
        <v>0</v>
      </c>
      <c r="I54" s="585">
        <v>0</v>
      </c>
      <c r="J54" s="585">
        <v>0</v>
      </c>
      <c r="K54" s="585">
        <v>0</v>
      </c>
      <c r="L54" s="585">
        <v>0</v>
      </c>
      <c r="M54" s="237">
        <v>0</v>
      </c>
    </row>
    <row r="55" spans="2:13" ht="12.75">
      <c r="B55" s="891" t="s">
        <v>224</v>
      </c>
      <c r="C55" s="891"/>
      <c r="D55" s="891"/>
      <c r="E55" s="891"/>
      <c r="F55" s="206"/>
      <c r="G55" s="585">
        <v>0</v>
      </c>
      <c r="H55" s="585">
        <v>0</v>
      </c>
      <c r="I55" s="585">
        <v>0</v>
      </c>
      <c r="J55" s="585">
        <v>0</v>
      </c>
      <c r="K55" s="585">
        <v>0</v>
      </c>
      <c r="L55" s="585">
        <v>0</v>
      </c>
      <c r="M55" s="237">
        <v>0</v>
      </c>
    </row>
    <row r="56" spans="2:13" ht="29.25" customHeight="1">
      <c r="B56" s="891" t="s">
        <v>393</v>
      </c>
      <c r="C56" s="891"/>
      <c r="D56" s="891"/>
      <c r="E56" s="891"/>
      <c r="F56" s="206"/>
      <c r="G56" s="585">
        <v>0</v>
      </c>
      <c r="H56" s="585">
        <v>0</v>
      </c>
      <c r="I56" s="585">
        <v>0</v>
      </c>
      <c r="J56" s="585">
        <v>0</v>
      </c>
      <c r="K56" s="585">
        <v>0</v>
      </c>
      <c r="L56" s="585">
        <v>0</v>
      </c>
      <c r="M56" s="237">
        <v>0</v>
      </c>
    </row>
    <row r="57" spans="2:13" ht="27" customHeight="1">
      <c r="B57" s="891" t="s">
        <v>226</v>
      </c>
      <c r="C57" s="891"/>
      <c r="D57" s="891"/>
      <c r="E57" s="891"/>
      <c r="F57" s="206"/>
      <c r="G57" s="585">
        <v>0</v>
      </c>
      <c r="H57" s="585">
        <v>0</v>
      </c>
      <c r="I57" s="585">
        <v>0</v>
      </c>
      <c r="J57" s="585">
        <v>0</v>
      </c>
      <c r="K57" s="585">
        <v>0</v>
      </c>
      <c r="L57" s="585">
        <v>0</v>
      </c>
      <c r="M57" s="237">
        <v>0</v>
      </c>
    </row>
    <row r="58" spans="2:13" ht="14.25" customHeight="1">
      <c r="B58" s="891" t="s">
        <v>227</v>
      </c>
      <c r="C58" s="891"/>
      <c r="D58" s="891"/>
      <c r="E58" s="891"/>
      <c r="F58" s="206"/>
      <c r="G58" s="585">
        <v>0</v>
      </c>
      <c r="H58" s="585">
        <v>0</v>
      </c>
      <c r="I58" s="585">
        <v>0</v>
      </c>
      <c r="J58" s="585">
        <v>0</v>
      </c>
      <c r="K58" s="585">
        <v>0</v>
      </c>
      <c r="L58" s="585">
        <v>0</v>
      </c>
      <c r="M58" s="237">
        <v>0</v>
      </c>
    </row>
    <row r="59" spans="2:13" ht="20.25" customHeight="1">
      <c r="B59" s="891" t="s">
        <v>228</v>
      </c>
      <c r="C59" s="891"/>
      <c r="D59" s="891"/>
      <c r="E59" s="891"/>
      <c r="F59" s="206"/>
      <c r="G59" s="585">
        <v>0</v>
      </c>
      <c r="H59" s="585">
        <v>0</v>
      </c>
      <c r="I59" s="585">
        <v>0</v>
      </c>
      <c r="J59" s="585">
        <v>0</v>
      </c>
      <c r="K59" s="585">
        <v>0</v>
      </c>
      <c r="L59" s="585">
        <v>0</v>
      </c>
      <c r="M59" s="237">
        <v>0</v>
      </c>
    </row>
    <row r="60" spans="2:13" ht="28.5" customHeight="1">
      <c r="B60" s="891" t="s">
        <v>225</v>
      </c>
      <c r="C60" s="891"/>
      <c r="D60" s="891"/>
      <c r="E60" s="891"/>
      <c r="F60" s="206"/>
      <c r="G60" s="585">
        <v>0</v>
      </c>
      <c r="H60" s="585">
        <v>0</v>
      </c>
      <c r="I60" s="585">
        <v>0</v>
      </c>
      <c r="J60" s="585">
        <v>0</v>
      </c>
      <c r="K60" s="585">
        <v>0</v>
      </c>
      <c r="L60" s="585">
        <v>0</v>
      </c>
      <c r="M60" s="237">
        <v>0</v>
      </c>
    </row>
    <row r="61" spans="2:13" ht="17.25" customHeight="1">
      <c r="B61" s="892" t="s">
        <v>218</v>
      </c>
      <c r="C61" s="893"/>
      <c r="D61" s="893"/>
      <c r="E61" s="894"/>
      <c r="F61" s="206"/>
      <c r="G61" s="585">
        <v>0</v>
      </c>
      <c r="H61" s="585">
        <v>0</v>
      </c>
      <c r="I61" s="585">
        <v>0</v>
      </c>
      <c r="J61" s="585">
        <v>0</v>
      </c>
      <c r="K61" s="585">
        <v>0</v>
      </c>
      <c r="L61" s="585">
        <v>0</v>
      </c>
      <c r="M61" s="237">
        <v>0</v>
      </c>
    </row>
    <row r="63" spans="2:13" ht="12.75">
      <c r="B63" s="895" t="s">
        <v>42</v>
      </c>
      <c r="C63" s="896"/>
      <c r="D63" s="896"/>
      <c r="E63" s="897"/>
      <c r="F63" s="578"/>
      <c r="G63" s="579">
        <f aca="true" t="shared" si="1" ref="G63:M63">SUM(G52:G61)</f>
        <v>0</v>
      </c>
      <c r="H63" s="579">
        <f t="shared" si="1"/>
        <v>0</v>
      </c>
      <c r="I63" s="579">
        <f t="shared" si="1"/>
        <v>0</v>
      </c>
      <c r="J63" s="579">
        <f t="shared" si="1"/>
        <v>0</v>
      </c>
      <c r="K63" s="579">
        <f t="shared" si="1"/>
        <v>0</v>
      </c>
      <c r="L63" s="579">
        <f t="shared" si="1"/>
        <v>0</v>
      </c>
      <c r="M63" s="580">
        <f t="shared" si="1"/>
        <v>0</v>
      </c>
    </row>
    <row r="67" spans="2:13" s="68" customFormat="1" ht="60" customHeight="1">
      <c r="B67" s="845" t="s">
        <v>220</v>
      </c>
      <c r="C67" s="901"/>
      <c r="D67" s="901"/>
      <c r="E67" s="846"/>
      <c r="F67" s="206"/>
      <c r="G67" s="572" t="s">
        <v>441</v>
      </c>
      <c r="H67" s="572" t="s">
        <v>442</v>
      </c>
      <c r="I67" s="572" t="s">
        <v>443</v>
      </c>
      <c r="J67" s="572" t="s">
        <v>444</v>
      </c>
      <c r="K67" s="572" t="s">
        <v>445</v>
      </c>
      <c r="L67" s="572" t="s">
        <v>446</v>
      </c>
      <c r="M67" s="572" t="s">
        <v>447</v>
      </c>
    </row>
    <row r="68" spans="2:9" s="168" customFormat="1" ht="12" customHeight="1">
      <c r="B68" s="573"/>
      <c r="C68" s="573"/>
      <c r="D68" s="573"/>
      <c r="E68" s="573"/>
      <c r="F68" s="574"/>
      <c r="G68" s="575"/>
      <c r="H68" s="576"/>
      <c r="I68" s="576"/>
    </row>
    <row r="69" spans="2:13" ht="28.5" customHeight="1">
      <c r="B69" s="891" t="s">
        <v>222</v>
      </c>
      <c r="C69" s="891"/>
      <c r="D69" s="891"/>
      <c r="E69" s="891"/>
      <c r="F69" s="206"/>
      <c r="G69" s="175">
        <f aca="true" t="shared" si="2" ref="G69:M78">+G35+G52</f>
        <v>0</v>
      </c>
      <c r="H69" s="175">
        <f t="shared" si="2"/>
        <v>0</v>
      </c>
      <c r="I69" s="175">
        <f t="shared" si="2"/>
        <v>0</v>
      </c>
      <c r="J69" s="175">
        <f t="shared" si="2"/>
        <v>0</v>
      </c>
      <c r="K69" s="175">
        <f t="shared" si="2"/>
        <v>0</v>
      </c>
      <c r="L69" s="175">
        <f t="shared" si="2"/>
        <v>0</v>
      </c>
      <c r="M69" s="165">
        <f t="shared" si="2"/>
        <v>0</v>
      </c>
    </row>
    <row r="70" spans="2:13" ht="18" customHeight="1">
      <c r="B70" s="891" t="s">
        <v>223</v>
      </c>
      <c r="C70" s="891"/>
      <c r="D70" s="891"/>
      <c r="E70" s="891"/>
      <c r="F70" s="206"/>
      <c r="G70" s="175">
        <f t="shared" si="2"/>
        <v>0</v>
      </c>
      <c r="H70" s="175">
        <f t="shared" si="2"/>
        <v>0</v>
      </c>
      <c r="I70" s="175">
        <f t="shared" si="2"/>
        <v>0</v>
      </c>
      <c r="J70" s="175">
        <f t="shared" si="2"/>
        <v>0</v>
      </c>
      <c r="K70" s="175">
        <f t="shared" si="2"/>
        <v>0</v>
      </c>
      <c r="L70" s="175">
        <f t="shared" si="2"/>
        <v>0</v>
      </c>
      <c r="M70" s="165">
        <f t="shared" si="2"/>
        <v>0</v>
      </c>
    </row>
    <row r="71" spans="2:13" ht="19.5" customHeight="1">
      <c r="B71" s="891" t="s">
        <v>235</v>
      </c>
      <c r="C71" s="891"/>
      <c r="D71" s="891"/>
      <c r="E71" s="891"/>
      <c r="F71" s="206"/>
      <c r="G71" s="175">
        <f t="shared" si="2"/>
        <v>0</v>
      </c>
      <c r="H71" s="175">
        <f t="shared" si="2"/>
        <v>0</v>
      </c>
      <c r="I71" s="175">
        <f t="shared" si="2"/>
        <v>0</v>
      </c>
      <c r="J71" s="175">
        <f t="shared" si="2"/>
        <v>0</v>
      </c>
      <c r="K71" s="175">
        <f t="shared" si="2"/>
        <v>0</v>
      </c>
      <c r="L71" s="175">
        <f t="shared" si="2"/>
        <v>0</v>
      </c>
      <c r="M71" s="165">
        <f t="shared" si="2"/>
        <v>0</v>
      </c>
    </row>
    <row r="72" spans="2:13" ht="19.5" customHeight="1">
      <c r="B72" s="891" t="s">
        <v>224</v>
      </c>
      <c r="C72" s="891"/>
      <c r="D72" s="891"/>
      <c r="E72" s="891"/>
      <c r="F72" s="206"/>
      <c r="G72" s="175">
        <f t="shared" si="2"/>
        <v>0</v>
      </c>
      <c r="H72" s="175">
        <f t="shared" si="2"/>
        <v>0</v>
      </c>
      <c r="I72" s="175">
        <f t="shared" si="2"/>
        <v>0</v>
      </c>
      <c r="J72" s="175">
        <f t="shared" si="2"/>
        <v>0</v>
      </c>
      <c r="K72" s="175">
        <f t="shared" si="2"/>
        <v>0</v>
      </c>
      <c r="L72" s="175">
        <f t="shared" si="2"/>
        <v>0</v>
      </c>
      <c r="M72" s="165">
        <f t="shared" si="2"/>
        <v>0</v>
      </c>
    </row>
    <row r="73" spans="2:13" ht="28.5" customHeight="1">
      <c r="B73" s="891" t="s">
        <v>393</v>
      </c>
      <c r="C73" s="891"/>
      <c r="D73" s="891"/>
      <c r="E73" s="891"/>
      <c r="F73" s="206"/>
      <c r="G73" s="175">
        <f t="shared" si="2"/>
        <v>0</v>
      </c>
      <c r="H73" s="175">
        <f t="shared" si="2"/>
        <v>0</v>
      </c>
      <c r="I73" s="175">
        <f t="shared" si="2"/>
        <v>0</v>
      </c>
      <c r="J73" s="175">
        <f t="shared" si="2"/>
        <v>0</v>
      </c>
      <c r="K73" s="175">
        <f t="shared" si="2"/>
        <v>0</v>
      </c>
      <c r="L73" s="175">
        <f t="shared" si="2"/>
        <v>0</v>
      </c>
      <c r="M73" s="165">
        <f t="shared" si="2"/>
        <v>0</v>
      </c>
    </row>
    <row r="74" spans="2:13" ht="30" customHeight="1">
      <c r="B74" s="891" t="s">
        <v>226</v>
      </c>
      <c r="C74" s="891"/>
      <c r="D74" s="891"/>
      <c r="E74" s="891"/>
      <c r="F74" s="206"/>
      <c r="G74" s="175">
        <f t="shared" si="2"/>
        <v>0</v>
      </c>
      <c r="H74" s="175">
        <f t="shared" si="2"/>
        <v>0</v>
      </c>
      <c r="I74" s="175">
        <f t="shared" si="2"/>
        <v>0</v>
      </c>
      <c r="J74" s="175">
        <f t="shared" si="2"/>
        <v>0</v>
      </c>
      <c r="K74" s="175">
        <f t="shared" si="2"/>
        <v>0</v>
      </c>
      <c r="L74" s="175">
        <f t="shared" si="2"/>
        <v>0</v>
      </c>
      <c r="M74" s="165">
        <f t="shared" si="2"/>
        <v>0</v>
      </c>
    </row>
    <row r="75" spans="2:13" ht="17.25" customHeight="1">
      <c r="B75" s="891" t="s">
        <v>227</v>
      </c>
      <c r="C75" s="891"/>
      <c r="D75" s="891"/>
      <c r="E75" s="891"/>
      <c r="F75" s="206"/>
      <c r="G75" s="175">
        <f t="shared" si="2"/>
        <v>0</v>
      </c>
      <c r="H75" s="175">
        <f t="shared" si="2"/>
        <v>0</v>
      </c>
      <c r="I75" s="175">
        <f t="shared" si="2"/>
        <v>0</v>
      </c>
      <c r="J75" s="175">
        <f t="shared" si="2"/>
        <v>0</v>
      </c>
      <c r="K75" s="175">
        <f t="shared" si="2"/>
        <v>0</v>
      </c>
      <c r="L75" s="175">
        <f t="shared" si="2"/>
        <v>0</v>
      </c>
      <c r="M75" s="165">
        <f t="shared" si="2"/>
        <v>0</v>
      </c>
    </row>
    <row r="76" spans="2:13" ht="22.5" customHeight="1">
      <c r="B76" s="891" t="s">
        <v>228</v>
      </c>
      <c r="C76" s="891"/>
      <c r="D76" s="891"/>
      <c r="E76" s="891"/>
      <c r="F76" s="206"/>
      <c r="G76" s="175">
        <f t="shared" si="2"/>
        <v>0</v>
      </c>
      <c r="H76" s="175">
        <f t="shared" si="2"/>
        <v>0</v>
      </c>
      <c r="I76" s="175">
        <f t="shared" si="2"/>
        <v>0</v>
      </c>
      <c r="J76" s="175">
        <f t="shared" si="2"/>
        <v>0</v>
      </c>
      <c r="K76" s="175">
        <f t="shared" si="2"/>
        <v>0</v>
      </c>
      <c r="L76" s="175">
        <f t="shared" si="2"/>
        <v>0</v>
      </c>
      <c r="M76" s="165">
        <f t="shared" si="2"/>
        <v>0</v>
      </c>
    </row>
    <row r="77" spans="2:13" ht="28.5" customHeight="1">
      <c r="B77" s="891" t="s">
        <v>225</v>
      </c>
      <c r="C77" s="891"/>
      <c r="D77" s="891"/>
      <c r="E77" s="891"/>
      <c r="F77" s="206"/>
      <c r="G77" s="175">
        <f t="shared" si="2"/>
        <v>0</v>
      </c>
      <c r="H77" s="175">
        <f t="shared" si="2"/>
        <v>0</v>
      </c>
      <c r="I77" s="175">
        <f t="shared" si="2"/>
        <v>0</v>
      </c>
      <c r="J77" s="175">
        <f t="shared" si="2"/>
        <v>0</v>
      </c>
      <c r="K77" s="175">
        <f t="shared" si="2"/>
        <v>0</v>
      </c>
      <c r="L77" s="175">
        <f t="shared" si="2"/>
        <v>0</v>
      </c>
      <c r="M77" s="165">
        <f t="shared" si="2"/>
        <v>0</v>
      </c>
    </row>
    <row r="78" spans="2:13" ht="17.25" customHeight="1">
      <c r="B78" s="892" t="s">
        <v>218</v>
      </c>
      <c r="C78" s="893"/>
      <c r="D78" s="893"/>
      <c r="E78" s="894"/>
      <c r="F78" s="206"/>
      <c r="G78" s="175">
        <f t="shared" si="2"/>
        <v>0</v>
      </c>
      <c r="H78" s="175">
        <f t="shared" si="2"/>
        <v>0</v>
      </c>
      <c r="I78" s="175">
        <f t="shared" si="2"/>
        <v>0</v>
      </c>
      <c r="J78" s="175">
        <f t="shared" si="2"/>
        <v>0</v>
      </c>
      <c r="K78" s="175">
        <f t="shared" si="2"/>
        <v>0</v>
      </c>
      <c r="L78" s="175">
        <f t="shared" si="2"/>
        <v>0</v>
      </c>
      <c r="M78" s="165">
        <f t="shared" si="2"/>
        <v>0</v>
      </c>
    </row>
    <row r="79" spans="2:13" ht="12.75">
      <c r="B79" s="68"/>
      <c r="C79" s="68"/>
      <c r="D79" s="68"/>
      <c r="E79" s="68"/>
      <c r="F79" s="68"/>
      <c r="G79" s="68"/>
      <c r="H79" s="68"/>
      <c r="I79" s="68"/>
      <c r="J79" s="68"/>
      <c r="K79" s="68"/>
      <c r="L79" s="68"/>
      <c r="M79" s="68"/>
    </row>
    <row r="80" spans="2:13" ht="12.75">
      <c r="B80" s="898" t="s">
        <v>42</v>
      </c>
      <c r="C80" s="899"/>
      <c r="D80" s="899"/>
      <c r="E80" s="900"/>
      <c r="F80" s="695"/>
      <c r="G80" s="696">
        <f aca="true" t="shared" si="3" ref="G80:M80">SUM(G69:G78)</f>
        <v>0</v>
      </c>
      <c r="H80" s="696">
        <f t="shared" si="3"/>
        <v>0</v>
      </c>
      <c r="I80" s="696">
        <f t="shared" si="3"/>
        <v>0</v>
      </c>
      <c r="J80" s="696">
        <f t="shared" si="3"/>
        <v>0</v>
      </c>
      <c r="K80" s="696">
        <f t="shared" si="3"/>
        <v>0</v>
      </c>
      <c r="L80" s="696">
        <f t="shared" si="3"/>
        <v>0</v>
      </c>
      <c r="M80" s="697">
        <f t="shared" si="3"/>
        <v>0</v>
      </c>
    </row>
    <row r="81" spans="2:13" ht="12.75">
      <c r="B81" s="581"/>
      <c r="C81" s="581"/>
      <c r="D81" s="581"/>
      <c r="E81" s="581"/>
      <c r="F81" s="582"/>
      <c r="G81" s="583"/>
      <c r="H81" s="583"/>
      <c r="I81" s="583"/>
      <c r="J81" s="583"/>
      <c r="K81" s="583"/>
      <c r="L81" s="583"/>
      <c r="M81" s="583"/>
    </row>
    <row r="82" spans="2:13" ht="12.75">
      <c r="B82" s="581"/>
      <c r="C82" s="581"/>
      <c r="D82" s="581"/>
      <c r="E82" s="581"/>
      <c r="F82" s="582"/>
      <c r="G82" s="583"/>
      <c r="H82" s="583"/>
      <c r="I82" s="583"/>
      <c r="J82" s="583"/>
      <c r="K82" s="583"/>
      <c r="L82" s="583"/>
      <c r="M82" s="583"/>
    </row>
    <row r="83" spans="2:13" ht="12.75">
      <c r="B83" s="581"/>
      <c r="C83" s="581"/>
      <c r="D83" s="581"/>
      <c r="E83" s="581"/>
      <c r="F83" s="582"/>
      <c r="G83" s="694" t="s">
        <v>77</v>
      </c>
      <c r="H83" s="583"/>
      <c r="I83" s="583"/>
      <c r="J83" s="583"/>
      <c r="K83" s="583"/>
      <c r="L83" s="583"/>
      <c r="M83" s="583"/>
    </row>
    <row r="84" ht="12.75">
      <c r="G84" s="694" t="s">
        <v>78</v>
      </c>
    </row>
    <row r="85" spans="2:7" ht="57.75" customHeight="1">
      <c r="B85" s="845" t="s">
        <v>220</v>
      </c>
      <c r="C85" s="901"/>
      <c r="D85" s="901"/>
      <c r="E85" s="846"/>
      <c r="F85" s="206"/>
      <c r="G85" s="572" t="s">
        <v>448</v>
      </c>
    </row>
    <row r="86" spans="2:7" ht="12.75">
      <c r="B86" s="573"/>
      <c r="C86" s="573"/>
      <c r="D86" s="573"/>
      <c r="E86" s="573"/>
      <c r="F86" s="574"/>
      <c r="G86" s="575"/>
    </row>
    <row r="87" spans="2:7" ht="28.5" customHeight="1">
      <c r="B87" s="891" t="s">
        <v>222</v>
      </c>
      <c r="C87" s="891"/>
      <c r="D87" s="891"/>
      <c r="E87" s="891"/>
      <c r="F87" s="206"/>
      <c r="G87" s="584">
        <v>0</v>
      </c>
    </row>
    <row r="88" spans="2:7" ht="18.75" customHeight="1">
      <c r="B88" s="891" t="s">
        <v>223</v>
      </c>
      <c r="C88" s="891"/>
      <c r="D88" s="891"/>
      <c r="E88" s="891"/>
      <c r="F88" s="206"/>
      <c r="G88" s="584">
        <v>0</v>
      </c>
    </row>
    <row r="89" spans="2:7" ht="19.5" customHeight="1">
      <c r="B89" s="891" t="s">
        <v>235</v>
      </c>
      <c r="C89" s="891"/>
      <c r="D89" s="891"/>
      <c r="E89" s="891"/>
      <c r="F89" s="206"/>
      <c r="G89" s="584">
        <v>0</v>
      </c>
    </row>
    <row r="90" spans="2:7" ht="17.25" customHeight="1">
      <c r="B90" s="891" t="s">
        <v>224</v>
      </c>
      <c r="C90" s="891"/>
      <c r="D90" s="891"/>
      <c r="E90" s="891"/>
      <c r="F90" s="206"/>
      <c r="G90" s="584">
        <v>0</v>
      </c>
    </row>
    <row r="91" spans="2:7" ht="29.25" customHeight="1">
      <c r="B91" s="891" t="s">
        <v>393</v>
      </c>
      <c r="C91" s="891"/>
      <c r="D91" s="891"/>
      <c r="E91" s="891"/>
      <c r="F91" s="206"/>
      <c r="G91" s="584">
        <v>0</v>
      </c>
    </row>
    <row r="92" spans="2:7" ht="29.25" customHeight="1">
      <c r="B92" s="891" t="s">
        <v>226</v>
      </c>
      <c r="C92" s="891"/>
      <c r="D92" s="891"/>
      <c r="E92" s="891"/>
      <c r="F92" s="206"/>
      <c r="G92" s="584">
        <v>0</v>
      </c>
    </row>
    <row r="93" spans="2:7" ht="19.5" customHeight="1">
      <c r="B93" s="891" t="s">
        <v>227</v>
      </c>
      <c r="C93" s="891"/>
      <c r="D93" s="891"/>
      <c r="E93" s="891"/>
      <c r="F93" s="206"/>
      <c r="G93" s="584">
        <v>0</v>
      </c>
    </row>
    <row r="94" spans="2:7" ht="29.25" customHeight="1">
      <c r="B94" s="891" t="s">
        <v>228</v>
      </c>
      <c r="C94" s="891"/>
      <c r="D94" s="891"/>
      <c r="E94" s="891"/>
      <c r="F94" s="206"/>
      <c r="G94" s="584">
        <v>0</v>
      </c>
    </row>
    <row r="95" spans="2:7" ht="27" customHeight="1">
      <c r="B95" s="891" t="s">
        <v>225</v>
      </c>
      <c r="C95" s="891"/>
      <c r="D95" s="891"/>
      <c r="E95" s="891"/>
      <c r="F95" s="206"/>
      <c r="G95" s="584">
        <v>0</v>
      </c>
    </row>
    <row r="96" spans="2:7" ht="22.5" customHeight="1">
      <c r="B96" s="892" t="s">
        <v>218</v>
      </c>
      <c r="C96" s="893"/>
      <c r="D96" s="893"/>
      <c r="E96" s="894"/>
      <c r="F96" s="206"/>
      <c r="G96" s="584">
        <v>0</v>
      </c>
    </row>
    <row r="98" spans="2:7" ht="12.75">
      <c r="B98" s="895" t="s">
        <v>42</v>
      </c>
      <c r="C98" s="896"/>
      <c r="D98" s="896"/>
      <c r="E98" s="897"/>
      <c r="F98" s="578"/>
      <c r="G98" s="579">
        <f>SUM(G87:G96)</f>
        <v>0</v>
      </c>
    </row>
  </sheetData>
  <sheetProtection/>
  <mergeCells count="51">
    <mergeCell ref="B4:E4"/>
    <mergeCell ref="B7:E7"/>
    <mergeCell ref="B33:E33"/>
    <mergeCell ref="B35:E35"/>
    <mergeCell ref="B36:E36"/>
    <mergeCell ref="B69:E69"/>
    <mergeCell ref="B44:E44"/>
    <mergeCell ref="B46:E46"/>
    <mergeCell ref="B67:E67"/>
    <mergeCell ref="B61:E61"/>
    <mergeCell ref="B70:E70"/>
    <mergeCell ref="B37:E37"/>
    <mergeCell ref="B38:E38"/>
    <mergeCell ref="B39:E39"/>
    <mergeCell ref="B40:E40"/>
    <mergeCell ref="B41:E41"/>
    <mergeCell ref="B42:E42"/>
    <mergeCell ref="B59:E59"/>
    <mergeCell ref="B60:E60"/>
    <mergeCell ref="B43:E43"/>
    <mergeCell ref="B50:E50"/>
    <mergeCell ref="B52:E52"/>
    <mergeCell ref="B53:E53"/>
    <mergeCell ref="B54:E54"/>
    <mergeCell ref="B63:E63"/>
    <mergeCell ref="B55:E55"/>
    <mergeCell ref="B56:E56"/>
    <mergeCell ref="B57:E57"/>
    <mergeCell ref="B58:E58"/>
    <mergeCell ref="B71:E71"/>
    <mergeCell ref="B72:E72"/>
    <mergeCell ref="B73:E73"/>
    <mergeCell ref="B74:E74"/>
    <mergeCell ref="B75:E75"/>
    <mergeCell ref="B76:E76"/>
    <mergeCell ref="B77:E77"/>
    <mergeCell ref="B78:E78"/>
    <mergeCell ref="B80:E80"/>
    <mergeCell ref="B85:E85"/>
    <mergeCell ref="B87:E87"/>
    <mergeCell ref="B88:E88"/>
    <mergeCell ref="B95:E95"/>
    <mergeCell ref="B96:E96"/>
    <mergeCell ref="B98:E98"/>
    <mergeCell ref="A1:J1"/>
    <mergeCell ref="B89:E89"/>
    <mergeCell ref="B90:E90"/>
    <mergeCell ref="B91:E91"/>
    <mergeCell ref="B92:E92"/>
    <mergeCell ref="B93:E93"/>
    <mergeCell ref="B94:E94"/>
  </mergeCells>
  <printOptions/>
  <pageMargins left="0.7086614173228347" right="0.7086614173228347" top="0.7480314960629921" bottom="0.7480314960629921" header="0.31496062992125984" footer="0.31496062992125984"/>
  <pageSetup fitToHeight="2" fitToWidth="2" horizontalDpi="600" verticalDpi="600" orientation="landscape" paperSize="8" scale="52" r:id="rId1"/>
  <rowBreaks count="1" manualBreakCount="1">
    <brk id="66" max="12" man="1"/>
  </rowBreaks>
</worksheet>
</file>

<file path=xl/worksheets/sheet13.xml><?xml version="1.0" encoding="utf-8"?>
<worksheet xmlns="http://schemas.openxmlformats.org/spreadsheetml/2006/main" xmlns:r="http://schemas.openxmlformats.org/officeDocument/2006/relationships">
  <sheetPr>
    <pageSetUpPr fitToPage="1"/>
  </sheetPr>
  <dimension ref="A1:L23"/>
  <sheetViews>
    <sheetView zoomScale="85" zoomScaleNormal="85" zoomScalePageLayoutView="0" workbookViewId="0" topLeftCell="A1">
      <selection activeCell="D23" sqref="D23"/>
    </sheetView>
  </sheetViews>
  <sheetFormatPr defaultColWidth="9.140625" defaultRowHeight="12.75"/>
  <cols>
    <col min="1" max="1" width="8.00390625" style="35" customWidth="1"/>
    <col min="2" max="2" width="48.421875" style="35" customWidth="1"/>
    <col min="3" max="3" width="9.140625" style="35" customWidth="1"/>
    <col min="4" max="5" width="24.00390625" style="35" bestFit="1" customWidth="1"/>
    <col min="6" max="16384" width="9.140625" style="35" customWidth="1"/>
  </cols>
  <sheetData>
    <row r="1" spans="1:7" ht="33" customHeight="1" thickBot="1">
      <c r="A1" s="907" t="s">
        <v>275</v>
      </c>
      <c r="B1" s="908"/>
      <c r="C1" s="908"/>
      <c r="D1" s="908"/>
      <c r="E1" s="909"/>
      <c r="G1" s="733">
        <v>0</v>
      </c>
    </row>
    <row r="3" spans="2:5" ht="12.75">
      <c r="B3" s="905"/>
      <c r="D3" s="586" t="s">
        <v>2</v>
      </c>
      <c r="E3" s="586" t="s">
        <v>2</v>
      </c>
    </row>
    <row r="4" spans="2:12" ht="12.75">
      <c r="B4" s="906"/>
      <c r="D4" s="162">
        <f>TITELBLAD!E18</f>
        <v>2015</v>
      </c>
      <c r="E4" s="162">
        <f>TITELBLAD!E19</f>
        <v>2016</v>
      </c>
      <c r="L4" s="587" t="s">
        <v>21</v>
      </c>
    </row>
    <row r="5" spans="2:12" ht="12.75">
      <c r="B5" s="906"/>
      <c r="D5" s="161">
        <f>TITELBLAD!$C$7</f>
        <v>0</v>
      </c>
      <c r="E5" s="161">
        <f>TITELBLAD!$C$7</f>
        <v>0</v>
      </c>
      <c r="L5" s="587" t="s">
        <v>22</v>
      </c>
    </row>
    <row r="6" spans="2:5" ht="12.75">
      <c r="B6" s="906"/>
      <c r="D6" s="162" t="str">
        <f>TITELBLAD!C12</f>
        <v>elektriciteit</v>
      </c>
      <c r="E6" s="162" t="str">
        <f>+D6</f>
        <v>elektriciteit</v>
      </c>
    </row>
    <row r="7" spans="2:12" ht="12.75">
      <c r="B7" s="906"/>
      <c r="D7" s="163"/>
      <c r="E7" s="163"/>
      <c r="L7" s="588"/>
    </row>
    <row r="8" spans="2:12" ht="12.75">
      <c r="B8" s="589" t="s">
        <v>0</v>
      </c>
      <c r="L8" s="588"/>
    </row>
    <row r="9" spans="2:12" ht="27.75" customHeight="1">
      <c r="B9" s="590" t="s">
        <v>18</v>
      </c>
      <c r="C9" s="591"/>
      <c r="D9" s="592">
        <f>(D10+D11)/2</f>
        <v>0</v>
      </c>
      <c r="E9" s="592">
        <f>(E10+E11)/2</f>
        <v>0</v>
      </c>
      <c r="L9" s="587"/>
    </row>
    <row r="10" spans="2:12" ht="28.5" customHeight="1">
      <c r="B10" s="593" t="s">
        <v>19</v>
      </c>
      <c r="C10" s="577"/>
      <c r="D10" s="2">
        <v>0</v>
      </c>
      <c r="E10" s="2">
        <v>0</v>
      </c>
      <c r="L10" s="587"/>
    </row>
    <row r="11" spans="2:5" ht="27" customHeight="1">
      <c r="B11" s="593" t="s">
        <v>20</v>
      </c>
      <c r="C11" s="577"/>
      <c r="D11" s="2">
        <v>0</v>
      </c>
      <c r="E11" s="2">
        <v>0</v>
      </c>
    </row>
    <row r="12" spans="4:5" s="36" customFormat="1" ht="12.75">
      <c r="D12" s="594"/>
      <c r="E12" s="594"/>
    </row>
    <row r="13" spans="2:5" ht="30.75" customHeight="1">
      <c r="B13" s="744" t="s">
        <v>428</v>
      </c>
      <c r="C13" s="595"/>
      <c r="D13" s="596"/>
      <c r="E13" s="596"/>
    </row>
    <row r="14" spans="2:5" ht="25.5">
      <c r="B14" s="597" t="s">
        <v>18</v>
      </c>
      <c r="C14" s="591"/>
      <c r="D14" s="214">
        <f>(D15+D16)/2</f>
        <v>0</v>
      </c>
      <c r="E14" s="214">
        <f>(E15+E16)/2</f>
        <v>0</v>
      </c>
    </row>
    <row r="15" spans="2:5" ht="28.5" customHeight="1">
      <c r="B15" s="593" t="s">
        <v>19</v>
      </c>
      <c r="C15" s="577"/>
      <c r="D15" s="238">
        <v>0</v>
      </c>
      <c r="E15" s="238">
        <v>0</v>
      </c>
    </row>
    <row r="16" spans="2:5" ht="25.5">
      <c r="B16" s="593" t="s">
        <v>20</v>
      </c>
      <c r="C16" s="577"/>
      <c r="D16" s="238">
        <v>0</v>
      </c>
      <c r="E16" s="238">
        <v>0</v>
      </c>
    </row>
    <row r="17" spans="2:5" ht="63.75">
      <c r="B17" s="598" t="s">
        <v>115</v>
      </c>
      <c r="C17" s="577"/>
      <c r="D17" s="238">
        <v>0</v>
      </c>
      <c r="E17" s="238">
        <v>0</v>
      </c>
    </row>
    <row r="18" spans="2:5" s="36" customFormat="1" ht="12.75">
      <c r="B18" s="599"/>
      <c r="D18" s="600"/>
      <c r="E18" s="600"/>
    </row>
    <row r="19" spans="2:5" ht="26.25" customHeight="1">
      <c r="B19" s="601" t="s">
        <v>82</v>
      </c>
      <c r="C19" s="577"/>
      <c r="D19" s="602"/>
      <c r="E19" s="602"/>
    </row>
    <row r="20" spans="2:9" ht="25.5">
      <c r="B20" s="601" t="s">
        <v>116</v>
      </c>
      <c r="C20" s="577"/>
      <c r="D20" s="603" t="e">
        <f>IF(D19="Neen","0,00",D17/D14)</f>
        <v>#DIV/0!</v>
      </c>
      <c r="E20" s="603" t="e">
        <f>IF(E19="Neen","0,00",E17/E14)</f>
        <v>#DIV/0!</v>
      </c>
      <c r="H20" s="587"/>
      <c r="I20" s="587" t="s">
        <v>21</v>
      </c>
    </row>
    <row r="21" spans="2:5" ht="12.75">
      <c r="B21" s="604" t="s">
        <v>83</v>
      </c>
      <c r="C21" s="577"/>
      <c r="D21" s="605">
        <v>0</v>
      </c>
      <c r="E21" s="605">
        <v>0</v>
      </c>
    </row>
    <row r="22" spans="2:5" ht="15" customHeight="1">
      <c r="B22" s="606" t="s">
        <v>85</v>
      </c>
      <c r="C22" s="577"/>
      <c r="D22" s="607">
        <f>IF(D19="Neen","0,00",D21*D14)</f>
        <v>0</v>
      </c>
      <c r="E22" s="607">
        <f>IF(E19="Neen","0,00",E21*E14)</f>
        <v>0</v>
      </c>
    </row>
    <row r="23" spans="2:5" ht="25.5">
      <c r="B23" s="608" t="s">
        <v>84</v>
      </c>
      <c r="C23" s="577"/>
      <c r="D23" s="607">
        <f>IF(D19="Neen","0,00",MAX(G1,D22-D17))</f>
        <v>0</v>
      </c>
      <c r="E23" s="607">
        <f>IF(E19="Neen","0,00",MAX(G1,E22-E17))</f>
        <v>0</v>
      </c>
    </row>
  </sheetData>
  <sheetProtection/>
  <mergeCells count="2">
    <mergeCell ref="B3:B7"/>
    <mergeCell ref="A1:E1"/>
  </mergeCells>
  <dataValidations count="1">
    <dataValidation type="list" allowBlank="1" showInputMessage="1" showErrorMessage="1" sqref="D19:E19">
      <formula1>$L$4:$L$5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8" r:id="rId1"/>
</worksheet>
</file>

<file path=xl/worksheets/sheet14.xml><?xml version="1.0" encoding="utf-8"?>
<worksheet xmlns="http://schemas.openxmlformats.org/spreadsheetml/2006/main" xmlns:r="http://schemas.openxmlformats.org/officeDocument/2006/relationships">
  <sheetPr>
    <pageSetUpPr fitToPage="1"/>
  </sheetPr>
  <dimension ref="A1:O48"/>
  <sheetViews>
    <sheetView showGridLines="0" zoomScale="90" zoomScaleNormal="90" zoomScalePageLayoutView="0" workbookViewId="0" topLeftCell="A1">
      <selection activeCell="A17" sqref="A17:B17"/>
    </sheetView>
  </sheetViews>
  <sheetFormatPr defaultColWidth="8.8515625" defaultRowHeight="12.75"/>
  <cols>
    <col min="1" max="1" width="23.421875" style="612" customWidth="1"/>
    <col min="2" max="2" width="58.421875" style="612" customWidth="1"/>
    <col min="3" max="15" width="15.7109375" style="612" customWidth="1"/>
    <col min="16" max="16384" width="8.8515625" style="612" customWidth="1"/>
  </cols>
  <sheetData>
    <row r="1" spans="1:10" s="609" customFormat="1" ht="18.75" thickBot="1">
      <c r="A1" s="932" t="s">
        <v>208</v>
      </c>
      <c r="B1" s="933"/>
      <c r="C1" s="933"/>
      <c r="D1" s="933"/>
      <c r="E1" s="933"/>
      <c r="F1" s="933"/>
      <c r="G1" s="933"/>
      <c r="H1" s="933"/>
      <c r="I1" s="933"/>
      <c r="J1" s="934"/>
    </row>
    <row r="2" spans="1:3" s="437" customFormat="1" ht="11.25">
      <c r="A2" s="610"/>
      <c r="B2" s="610"/>
      <c r="C2" s="610"/>
    </row>
    <row r="3" ht="12.75">
      <c r="A3" s="611" t="s">
        <v>64</v>
      </c>
    </row>
    <row r="4" ht="12.75">
      <c r="A4" s="613" t="s">
        <v>194</v>
      </c>
    </row>
    <row r="5" ht="12.75">
      <c r="A5" s="613" t="s">
        <v>65</v>
      </c>
    </row>
    <row r="6" ht="12.75">
      <c r="A6" s="613" t="s">
        <v>66</v>
      </c>
    </row>
    <row r="7" spans="1:3" ht="12.75">
      <c r="A7" s="614" t="s">
        <v>126</v>
      </c>
      <c r="B7" s="375"/>
      <c r="C7" s="375"/>
    </row>
    <row r="8" spans="1:3" ht="12.75">
      <c r="A8" s="614" t="s">
        <v>267</v>
      </c>
      <c r="B8" s="375"/>
      <c r="C8" s="375"/>
    </row>
    <row r="9" spans="1:3" s="437" customFormat="1" ht="12" thickBot="1">
      <c r="A9" s="610"/>
      <c r="B9" s="610"/>
      <c r="C9" s="610"/>
    </row>
    <row r="10" spans="1:15" s="350" customFormat="1" ht="13.5" thickBot="1">
      <c r="A10" s="615"/>
      <c r="B10" s="615"/>
      <c r="C10" s="917">
        <f>+TITELBLAD!C7</f>
        <v>0</v>
      </c>
      <c r="D10" s="918"/>
      <c r="E10" s="918"/>
      <c r="F10" s="918"/>
      <c r="G10" s="918"/>
      <c r="H10" s="919"/>
      <c r="J10" s="920">
        <f>+C10</f>
        <v>0</v>
      </c>
      <c r="K10" s="921"/>
      <c r="L10" s="921"/>
      <c r="M10" s="921"/>
      <c r="N10" s="921"/>
      <c r="O10" s="922"/>
    </row>
    <row r="11" spans="1:15" s="350" customFormat="1" ht="13.5" thickBot="1">
      <c r="A11" s="615"/>
      <c r="B11" s="615"/>
      <c r="C11" s="917" t="str">
        <f>+TITELBLAD!C12</f>
        <v>elektriciteit</v>
      </c>
      <c r="D11" s="918"/>
      <c r="E11" s="918"/>
      <c r="F11" s="918"/>
      <c r="G11" s="918"/>
      <c r="H11" s="919"/>
      <c r="J11" s="920" t="str">
        <f>+C11</f>
        <v>elektriciteit</v>
      </c>
      <c r="K11" s="921"/>
      <c r="L11" s="921"/>
      <c r="M11" s="921"/>
      <c r="N11" s="921"/>
      <c r="O11" s="922"/>
    </row>
    <row r="12" spans="1:15" s="617" customFormat="1" ht="18.75" thickBot="1">
      <c r="A12" s="616"/>
      <c r="C12" s="923" t="str">
        <f>"Budget "&amp;'TABEL 2'!D3</f>
        <v>Budget 2015</v>
      </c>
      <c r="D12" s="924"/>
      <c r="E12" s="925"/>
      <c r="F12" s="923" t="str">
        <f>"Realiteit "&amp;TITELBLAD!E15</f>
        <v>Realiteit 2015</v>
      </c>
      <c r="G12" s="924"/>
      <c r="H12" s="925"/>
      <c r="J12" s="923" t="str">
        <f>"Budget "&amp;TITELBLAD!E16</f>
        <v>Budget 2016</v>
      </c>
      <c r="K12" s="924"/>
      <c r="L12" s="925"/>
      <c r="M12" s="923" t="str">
        <f>"Realiteit "&amp;TITELBLAD!E16</f>
        <v>Realiteit 2016</v>
      </c>
      <c r="N12" s="924"/>
      <c r="O12" s="925"/>
    </row>
    <row r="13" spans="1:15" ht="12.75">
      <c r="A13" s="926" t="s">
        <v>56</v>
      </c>
      <c r="B13" s="927"/>
      <c r="C13" s="910" t="s">
        <v>57</v>
      </c>
      <c r="D13" s="910" t="s">
        <v>58</v>
      </c>
      <c r="E13" s="910" t="s">
        <v>42</v>
      </c>
      <c r="F13" s="910" t="s">
        <v>57</v>
      </c>
      <c r="G13" s="910" t="s">
        <v>58</v>
      </c>
      <c r="H13" s="910" t="s">
        <v>42</v>
      </c>
      <c r="J13" s="910" t="s">
        <v>57</v>
      </c>
      <c r="K13" s="910" t="s">
        <v>58</v>
      </c>
      <c r="L13" s="910" t="s">
        <v>42</v>
      </c>
      <c r="M13" s="910" t="s">
        <v>57</v>
      </c>
      <c r="N13" s="910" t="s">
        <v>58</v>
      </c>
      <c r="O13" s="910" t="s">
        <v>42</v>
      </c>
    </row>
    <row r="14" spans="1:15" ht="12.75">
      <c r="A14" s="928"/>
      <c r="B14" s="929"/>
      <c r="C14" s="911"/>
      <c r="D14" s="911"/>
      <c r="E14" s="911"/>
      <c r="F14" s="911"/>
      <c r="G14" s="911"/>
      <c r="H14" s="911"/>
      <c r="J14" s="911"/>
      <c r="K14" s="911"/>
      <c r="L14" s="911"/>
      <c r="M14" s="911"/>
      <c r="N14" s="911"/>
      <c r="O14" s="911"/>
    </row>
    <row r="15" spans="1:15" ht="13.5" thickBot="1">
      <c r="A15" s="618"/>
      <c r="B15" s="619"/>
      <c r="C15" s="912"/>
      <c r="D15" s="912"/>
      <c r="E15" s="912"/>
      <c r="F15" s="912"/>
      <c r="G15" s="912"/>
      <c r="H15" s="912"/>
      <c r="J15" s="912"/>
      <c r="K15" s="912"/>
      <c r="L15" s="912"/>
      <c r="M15" s="912"/>
      <c r="N15" s="912"/>
      <c r="O15" s="912"/>
    </row>
    <row r="16" spans="1:15" ht="12.75">
      <c r="A16" s="620"/>
      <c r="B16" s="621"/>
      <c r="C16" s="622"/>
      <c r="D16" s="623"/>
      <c r="E16" s="624"/>
      <c r="F16" s="625"/>
      <c r="G16" s="626"/>
      <c r="H16" s="627"/>
      <c r="J16" s="622"/>
      <c r="K16" s="623"/>
      <c r="L16" s="624"/>
      <c r="M16" s="625"/>
      <c r="N16" s="626"/>
      <c r="O16" s="627"/>
    </row>
    <row r="17" spans="1:15" ht="12.75">
      <c r="A17" s="913" t="s">
        <v>59</v>
      </c>
      <c r="B17" s="914"/>
      <c r="C17" s="6">
        <v>0</v>
      </c>
      <c r="D17" s="7">
        <v>0</v>
      </c>
      <c r="E17" s="628">
        <f>C17+D17</f>
        <v>0</v>
      </c>
      <c r="F17" s="629"/>
      <c r="G17" s="629"/>
      <c r="H17" s="630">
        <f>F17+G17</f>
        <v>0</v>
      </c>
      <c r="J17" s="6">
        <v>0</v>
      </c>
      <c r="K17" s="7">
        <v>0</v>
      </c>
      <c r="L17" s="628">
        <f>J17+K17</f>
        <v>0</v>
      </c>
      <c r="M17" s="629"/>
      <c r="N17" s="629"/>
      <c r="O17" s="630">
        <f>M17+N17</f>
        <v>0</v>
      </c>
    </row>
    <row r="18" spans="1:15" ht="15" customHeight="1">
      <c r="A18" s="930" t="s">
        <v>457</v>
      </c>
      <c r="B18" s="931"/>
      <c r="C18" s="749">
        <v>0</v>
      </c>
      <c r="D18" s="750">
        <v>0</v>
      </c>
      <c r="E18" s="630">
        <f>C18+D18</f>
        <v>0</v>
      </c>
      <c r="F18" s="629"/>
      <c r="G18" s="629"/>
      <c r="H18" s="630">
        <f>F18+G18</f>
        <v>0</v>
      </c>
      <c r="J18" s="749">
        <v>0</v>
      </c>
      <c r="K18" s="750">
        <v>0</v>
      </c>
      <c r="L18" s="630">
        <f>J18+K18</f>
        <v>0</v>
      </c>
      <c r="M18" s="629"/>
      <c r="N18" s="629"/>
      <c r="O18" s="630">
        <f>M18+N18</f>
        <v>0</v>
      </c>
    </row>
    <row r="19" spans="1:15" ht="12.75">
      <c r="A19" s="631"/>
      <c r="B19" s="632"/>
      <c r="C19" s="633"/>
      <c r="D19" s="634"/>
      <c r="E19" s="635"/>
      <c r="F19" s="636"/>
      <c r="G19" s="637"/>
      <c r="H19" s="638"/>
      <c r="J19" s="639"/>
      <c r="K19" s="640"/>
      <c r="L19" s="635"/>
      <c r="M19" s="636"/>
      <c r="N19" s="637"/>
      <c r="O19" s="638"/>
    </row>
    <row r="20" spans="1:15" ht="12.75">
      <c r="A20" s="641"/>
      <c r="B20" s="642"/>
      <c r="C20" s="633"/>
      <c r="D20" s="634"/>
      <c r="E20" s="635"/>
      <c r="F20" s="636"/>
      <c r="G20" s="637"/>
      <c r="H20" s="638"/>
      <c r="J20" s="639"/>
      <c r="K20" s="640"/>
      <c r="L20" s="635"/>
      <c r="M20" s="636"/>
      <c r="N20" s="637"/>
      <c r="O20" s="638"/>
    </row>
    <row r="21" spans="1:15" ht="12.75">
      <c r="A21" s="643"/>
      <c r="B21" s="644"/>
      <c r="C21" s="645"/>
      <c r="D21" s="646"/>
      <c r="E21" s="647"/>
      <c r="F21" s="648"/>
      <c r="G21" s="649"/>
      <c r="H21" s="650"/>
      <c r="J21" s="651"/>
      <c r="K21" s="652"/>
      <c r="L21" s="647"/>
      <c r="M21" s="648"/>
      <c r="N21" s="649"/>
      <c r="O21" s="650"/>
    </row>
    <row r="22" spans="1:15" ht="12.75">
      <c r="A22" s="913" t="s">
        <v>456</v>
      </c>
      <c r="B22" s="914"/>
      <c r="C22" s="6">
        <v>0</v>
      </c>
      <c r="D22" s="7">
        <v>0</v>
      </c>
      <c r="E22" s="628">
        <f>C22+D22</f>
        <v>0</v>
      </c>
      <c r="F22" s="629"/>
      <c r="G22" s="629"/>
      <c r="H22" s="630">
        <f>F22+G22</f>
        <v>0</v>
      </c>
      <c r="J22" s="6">
        <v>0</v>
      </c>
      <c r="K22" s="7">
        <v>0</v>
      </c>
      <c r="L22" s="628">
        <f>J22+K22</f>
        <v>0</v>
      </c>
      <c r="M22" s="629"/>
      <c r="N22" s="629"/>
      <c r="O22" s="630">
        <f>M22+N22</f>
        <v>0</v>
      </c>
    </row>
    <row r="23" spans="1:15" ht="12.75">
      <c r="A23" s="631"/>
      <c r="B23" s="632"/>
      <c r="C23" s="633"/>
      <c r="D23" s="634"/>
      <c r="E23" s="635"/>
      <c r="F23" s="636"/>
      <c r="G23" s="637"/>
      <c r="H23" s="638"/>
      <c r="J23" s="639"/>
      <c r="K23" s="640"/>
      <c r="L23" s="635"/>
      <c r="M23" s="636"/>
      <c r="N23" s="637"/>
      <c r="O23" s="638"/>
    </row>
    <row r="24" spans="1:15" ht="12.75">
      <c r="A24" s="641"/>
      <c r="B24" s="642"/>
      <c r="C24" s="653"/>
      <c r="D24" s="654"/>
      <c r="E24" s="655"/>
      <c r="F24" s="656"/>
      <c r="G24" s="657"/>
      <c r="H24" s="658"/>
      <c r="J24" s="659"/>
      <c r="K24" s="660"/>
      <c r="L24" s="655"/>
      <c r="M24" s="656"/>
      <c r="N24" s="657"/>
      <c r="O24" s="658"/>
    </row>
    <row r="25" spans="1:15" ht="12.75">
      <c r="A25" s="643"/>
      <c r="B25" s="661"/>
      <c r="C25" s="633"/>
      <c r="D25" s="634"/>
      <c r="E25" s="635"/>
      <c r="F25" s="636"/>
      <c r="G25" s="637"/>
      <c r="H25" s="638"/>
      <c r="J25" s="639"/>
      <c r="K25" s="640"/>
      <c r="L25" s="635"/>
      <c r="M25" s="636"/>
      <c r="N25" s="637"/>
      <c r="O25" s="638"/>
    </row>
    <row r="26" spans="1:15" ht="12.75">
      <c r="A26" s="915" t="s">
        <v>60</v>
      </c>
      <c r="B26" s="916"/>
      <c r="C26" s="6">
        <v>0</v>
      </c>
      <c r="D26" s="7">
        <v>0</v>
      </c>
      <c r="E26" s="628">
        <f>C26+D26</f>
        <v>0</v>
      </c>
      <c r="F26" s="629"/>
      <c r="G26" s="629"/>
      <c r="H26" s="630">
        <f>F26+G26</f>
        <v>0</v>
      </c>
      <c r="J26" s="6">
        <v>0</v>
      </c>
      <c r="K26" s="7">
        <v>0</v>
      </c>
      <c r="L26" s="628">
        <f>J26+K26</f>
        <v>0</v>
      </c>
      <c r="M26" s="629"/>
      <c r="N26" s="629"/>
      <c r="O26" s="630">
        <f>M26+N26</f>
        <v>0</v>
      </c>
    </row>
    <row r="27" spans="1:15" ht="12.75">
      <c r="A27" s="643"/>
      <c r="B27" s="661"/>
      <c r="C27" s="633"/>
      <c r="D27" s="634"/>
      <c r="E27" s="635"/>
      <c r="F27" s="636"/>
      <c r="G27" s="637"/>
      <c r="H27" s="638"/>
      <c r="J27" s="639"/>
      <c r="K27" s="640"/>
      <c r="L27" s="635"/>
      <c r="M27" s="636"/>
      <c r="N27" s="637"/>
      <c r="O27" s="638"/>
    </row>
    <row r="28" spans="1:15" ht="12.75">
      <c r="A28" s="641"/>
      <c r="B28" s="642"/>
      <c r="C28" s="633"/>
      <c r="D28" s="634"/>
      <c r="E28" s="635"/>
      <c r="F28" s="636"/>
      <c r="G28" s="637"/>
      <c r="H28" s="638"/>
      <c r="J28" s="639"/>
      <c r="K28" s="640"/>
      <c r="L28" s="635"/>
      <c r="M28" s="636"/>
      <c r="N28" s="637"/>
      <c r="O28" s="638"/>
    </row>
    <row r="29" spans="1:15" ht="12.75">
      <c r="A29" s="643"/>
      <c r="B29" s="661"/>
      <c r="C29" s="645"/>
      <c r="D29" s="646"/>
      <c r="E29" s="647"/>
      <c r="F29" s="648"/>
      <c r="G29" s="649"/>
      <c r="H29" s="650"/>
      <c r="J29" s="651"/>
      <c r="K29" s="652"/>
      <c r="L29" s="647"/>
      <c r="M29" s="648"/>
      <c r="N29" s="649"/>
      <c r="O29" s="650"/>
    </row>
    <row r="30" spans="1:15" ht="12.75">
      <c r="A30" s="913" t="s">
        <v>127</v>
      </c>
      <c r="B30" s="914"/>
      <c r="C30" s="6">
        <v>0</v>
      </c>
      <c r="D30" s="7">
        <v>0</v>
      </c>
      <c r="E30" s="628">
        <f>C30+D30</f>
        <v>0</v>
      </c>
      <c r="F30" s="629"/>
      <c r="G30" s="629"/>
      <c r="H30" s="630">
        <f>F30+G30</f>
        <v>0</v>
      </c>
      <c r="J30" s="6">
        <v>0</v>
      </c>
      <c r="K30" s="7">
        <v>0</v>
      </c>
      <c r="L30" s="628">
        <f>J30+K30</f>
        <v>0</v>
      </c>
      <c r="M30" s="629"/>
      <c r="N30" s="629"/>
      <c r="O30" s="630">
        <f>M30+N30</f>
        <v>0</v>
      </c>
    </row>
    <row r="31" spans="1:15" ht="12.75">
      <c r="A31" s="643"/>
      <c r="B31" s="661"/>
      <c r="C31" s="633"/>
      <c r="D31" s="634"/>
      <c r="E31" s="635"/>
      <c r="F31" s="636"/>
      <c r="G31" s="637"/>
      <c r="H31" s="638"/>
      <c r="J31" s="639"/>
      <c r="K31" s="640"/>
      <c r="L31" s="635"/>
      <c r="M31" s="636"/>
      <c r="N31" s="637"/>
      <c r="O31" s="638"/>
    </row>
    <row r="32" spans="1:15" ht="12.75">
      <c r="A32" s="641"/>
      <c r="B32" s="642"/>
      <c r="C32" s="653"/>
      <c r="D32" s="654"/>
      <c r="E32" s="655"/>
      <c r="F32" s="656"/>
      <c r="G32" s="657"/>
      <c r="H32" s="658"/>
      <c r="J32" s="659"/>
      <c r="K32" s="660"/>
      <c r="L32" s="655"/>
      <c r="M32" s="656"/>
      <c r="N32" s="657"/>
      <c r="O32" s="658"/>
    </row>
    <row r="33" spans="1:15" ht="12.75">
      <c r="A33" s="662"/>
      <c r="B33" s="663"/>
      <c r="C33" s="633"/>
      <c r="D33" s="634"/>
      <c r="E33" s="635"/>
      <c r="F33" s="636"/>
      <c r="G33" s="637"/>
      <c r="H33" s="638"/>
      <c r="J33" s="639"/>
      <c r="K33" s="640"/>
      <c r="L33" s="635"/>
      <c r="M33" s="636"/>
      <c r="N33" s="637"/>
      <c r="O33" s="638"/>
    </row>
    <row r="34" spans="1:15" ht="12.75">
      <c r="A34" s="643" t="s">
        <v>61</v>
      </c>
      <c r="B34" s="661"/>
      <c r="C34" s="6">
        <v>0</v>
      </c>
      <c r="D34" s="7">
        <v>0</v>
      </c>
      <c r="E34" s="628">
        <f>C34+D34</f>
        <v>0</v>
      </c>
      <c r="F34" s="629"/>
      <c r="G34" s="629"/>
      <c r="H34" s="630">
        <f>F34+G34</f>
        <v>0</v>
      </c>
      <c r="J34" s="6">
        <v>0</v>
      </c>
      <c r="K34" s="7">
        <v>0</v>
      </c>
      <c r="L34" s="628">
        <f>J34+K34</f>
        <v>0</v>
      </c>
      <c r="M34" s="629"/>
      <c r="N34" s="629"/>
      <c r="O34" s="630">
        <f>M34+N34</f>
        <v>0</v>
      </c>
    </row>
    <row r="35" spans="1:15" ht="12.75">
      <c r="A35" s="643"/>
      <c r="B35" s="661"/>
      <c r="C35" s="633"/>
      <c r="D35" s="634"/>
      <c r="E35" s="635"/>
      <c r="F35" s="636"/>
      <c r="G35" s="637"/>
      <c r="H35" s="638"/>
      <c r="J35" s="639"/>
      <c r="K35" s="640"/>
      <c r="L35" s="635"/>
      <c r="M35" s="636"/>
      <c r="N35" s="637"/>
      <c r="O35" s="638"/>
    </row>
    <row r="36" spans="1:15" ht="12.75">
      <c r="A36" s="641"/>
      <c r="B36" s="642"/>
      <c r="C36" s="633"/>
      <c r="D36" s="634"/>
      <c r="E36" s="635"/>
      <c r="F36" s="636"/>
      <c r="G36" s="637"/>
      <c r="H36" s="638"/>
      <c r="J36" s="639"/>
      <c r="K36" s="640"/>
      <c r="L36" s="635"/>
      <c r="M36" s="636"/>
      <c r="N36" s="637"/>
      <c r="O36" s="638"/>
    </row>
    <row r="37" spans="1:15" ht="12.75">
      <c r="A37" s="643"/>
      <c r="B37" s="661"/>
      <c r="C37" s="645"/>
      <c r="D37" s="646"/>
      <c r="E37" s="647"/>
      <c r="F37" s="648"/>
      <c r="G37" s="649"/>
      <c r="H37" s="650"/>
      <c r="J37" s="651"/>
      <c r="K37" s="652"/>
      <c r="L37" s="647"/>
      <c r="M37" s="648"/>
      <c r="N37" s="649"/>
      <c r="O37" s="650"/>
    </row>
    <row r="38" spans="1:15" ht="12.75">
      <c r="A38" s="915" t="s">
        <v>455</v>
      </c>
      <c r="B38" s="916"/>
      <c r="C38" s="6">
        <v>0</v>
      </c>
      <c r="D38" s="7">
        <v>0</v>
      </c>
      <c r="E38" s="628">
        <f>C38+D38</f>
        <v>0</v>
      </c>
      <c r="F38" s="629"/>
      <c r="G38" s="629"/>
      <c r="H38" s="630">
        <f>F38+G38</f>
        <v>0</v>
      </c>
      <c r="J38" s="6">
        <v>0</v>
      </c>
      <c r="K38" s="7">
        <v>0</v>
      </c>
      <c r="L38" s="628">
        <f>J38+K38</f>
        <v>0</v>
      </c>
      <c r="M38" s="629"/>
      <c r="N38" s="629"/>
      <c r="O38" s="630">
        <f>M38+N38</f>
        <v>0</v>
      </c>
    </row>
    <row r="39" spans="1:15" ht="12.75">
      <c r="A39" s="643"/>
      <c r="B39" s="661"/>
      <c r="C39" s="633"/>
      <c r="D39" s="634"/>
      <c r="E39" s="635"/>
      <c r="F39" s="636"/>
      <c r="G39" s="637"/>
      <c r="H39" s="638"/>
      <c r="J39" s="639"/>
      <c r="K39" s="640"/>
      <c r="L39" s="635"/>
      <c r="M39" s="636"/>
      <c r="N39" s="637"/>
      <c r="O39" s="638"/>
    </row>
    <row r="40" spans="1:15" ht="12.75">
      <c r="A40" s="641"/>
      <c r="B40" s="642"/>
      <c r="C40" s="653"/>
      <c r="D40" s="654"/>
      <c r="E40" s="655"/>
      <c r="F40" s="656"/>
      <c r="G40" s="657"/>
      <c r="H40" s="658"/>
      <c r="J40" s="659"/>
      <c r="K40" s="660"/>
      <c r="L40" s="655"/>
      <c r="M40" s="656"/>
      <c r="N40" s="657"/>
      <c r="O40" s="658"/>
    </row>
    <row r="41" spans="1:15" ht="12.75">
      <c r="A41" s="643"/>
      <c r="B41" s="661"/>
      <c r="C41" s="633"/>
      <c r="D41" s="634"/>
      <c r="E41" s="635"/>
      <c r="F41" s="636"/>
      <c r="G41" s="637"/>
      <c r="H41" s="638"/>
      <c r="J41" s="639"/>
      <c r="K41" s="640"/>
      <c r="L41" s="635"/>
      <c r="M41" s="636"/>
      <c r="N41" s="637"/>
      <c r="O41" s="638"/>
    </row>
    <row r="42" spans="1:15" ht="12.75">
      <c r="A42" s="913" t="s">
        <v>62</v>
      </c>
      <c r="B42" s="914"/>
      <c r="C42" s="6">
        <v>0</v>
      </c>
      <c r="D42" s="7">
        <v>0</v>
      </c>
      <c r="E42" s="628">
        <f>C42+D42</f>
        <v>0</v>
      </c>
      <c r="F42" s="629"/>
      <c r="G42" s="629"/>
      <c r="H42" s="630">
        <f>F42+G42</f>
        <v>0</v>
      </c>
      <c r="J42" s="6">
        <v>0</v>
      </c>
      <c r="K42" s="7">
        <v>0</v>
      </c>
      <c r="L42" s="628">
        <f>J42+K42</f>
        <v>0</v>
      </c>
      <c r="M42" s="629"/>
      <c r="N42" s="629"/>
      <c r="O42" s="630">
        <f>M42+N42</f>
        <v>0</v>
      </c>
    </row>
    <row r="43" spans="1:15" ht="12.75">
      <c r="A43" s="664"/>
      <c r="B43" s="665"/>
      <c r="C43" s="666"/>
      <c r="D43" s="640"/>
      <c r="E43" s="667"/>
      <c r="F43" s="636"/>
      <c r="G43" s="637"/>
      <c r="H43" s="638"/>
      <c r="J43" s="666"/>
      <c r="K43" s="640"/>
      <c r="L43" s="667"/>
      <c r="M43" s="636"/>
      <c r="N43" s="637"/>
      <c r="O43" s="638"/>
    </row>
    <row r="44" spans="1:15" ht="13.5" thickBot="1">
      <c r="A44" s="668"/>
      <c r="B44" s="669"/>
      <c r="C44" s="670"/>
      <c r="D44" s="671"/>
      <c r="E44" s="672"/>
      <c r="F44" s="673"/>
      <c r="G44" s="674"/>
      <c r="H44" s="675"/>
      <c r="J44" s="670"/>
      <c r="K44" s="671"/>
      <c r="L44" s="672"/>
      <c r="M44" s="673"/>
      <c r="N44" s="674"/>
      <c r="O44" s="675"/>
    </row>
    <row r="45" spans="1:15" s="681" customFormat="1" ht="13.5" thickBot="1">
      <c r="A45" s="676" t="s">
        <v>63</v>
      </c>
      <c r="B45" s="677"/>
      <c r="C45" s="678">
        <f aca="true" t="shared" si="0" ref="C45:H45">C17+C22+C26+C30+C34+C38+C42</f>
        <v>0</v>
      </c>
      <c r="D45" s="678">
        <f t="shared" si="0"/>
        <v>0</v>
      </c>
      <c r="E45" s="678">
        <f t="shared" si="0"/>
        <v>0</v>
      </c>
      <c r="F45" s="679">
        <f t="shared" si="0"/>
        <v>0</v>
      </c>
      <c r="G45" s="679">
        <f t="shared" si="0"/>
        <v>0</v>
      </c>
      <c r="H45" s="679">
        <f t="shared" si="0"/>
        <v>0</v>
      </c>
      <c r="I45" s="680"/>
      <c r="J45" s="678">
        <f aca="true" t="shared" si="1" ref="J45:O45">J17+J22+J26+J30+J34+J38+J42</f>
        <v>0</v>
      </c>
      <c r="K45" s="678">
        <f t="shared" si="1"/>
        <v>0</v>
      </c>
      <c r="L45" s="678">
        <f t="shared" si="1"/>
        <v>0</v>
      </c>
      <c r="M45" s="679">
        <f t="shared" si="1"/>
        <v>0</v>
      </c>
      <c r="N45" s="679">
        <f t="shared" si="1"/>
        <v>0</v>
      </c>
      <c r="O45" s="679">
        <f t="shared" si="1"/>
        <v>0</v>
      </c>
    </row>
    <row r="46" spans="1:2" ht="12.75">
      <c r="A46" s="375"/>
      <c r="B46" s="375"/>
    </row>
    <row r="48" s="9" customFormat="1" ht="12.75">
      <c r="A48" s="8" t="s">
        <v>69</v>
      </c>
    </row>
    <row r="49" s="9" customFormat="1" ht="12.75"/>
    <row r="50" s="9" customFormat="1" ht="12.75"/>
    <row r="51" s="9" customFormat="1" ht="12.75"/>
    <row r="52" s="9" customFormat="1" ht="12.75"/>
    <row r="53" s="9" customFormat="1" ht="12.75"/>
    <row r="54" s="9" customFormat="1" ht="12.75"/>
    <row r="55" s="9" customFormat="1" ht="12.75"/>
    <row r="56" s="9" customFormat="1" ht="12.75"/>
    <row r="57" s="9" customFormat="1" ht="12.75"/>
    <row r="58" s="9" customFormat="1" ht="12.75"/>
    <row r="59" s="9" customFormat="1" ht="12.75"/>
    <row r="60" s="9" customFormat="1" ht="12.75"/>
    <row r="61" s="9" customFormat="1" ht="12.75"/>
    <row r="62" s="9" customFormat="1" ht="12.75"/>
    <row r="63" s="9" customFormat="1" ht="12.75"/>
    <row r="64" s="9" customFormat="1" ht="12.75"/>
    <row r="65" s="9" customFormat="1" ht="12.75"/>
    <row r="66" s="9" customFormat="1" ht="12.75"/>
    <row r="67" s="9" customFormat="1" ht="12.75"/>
    <row r="68" s="9" customFormat="1" ht="12.75"/>
    <row r="69" s="9" customFormat="1" ht="12.75"/>
    <row r="70" s="9" customFormat="1" ht="12.75"/>
    <row r="71" s="9" customFormat="1" ht="12.75"/>
    <row r="72" s="9" customFormat="1" ht="12.75"/>
    <row r="73" s="9" customFormat="1" ht="12.75"/>
    <row r="74" s="9" customFormat="1" ht="12.75"/>
    <row r="75" s="9" customFormat="1" ht="12.75"/>
    <row r="76" s="9" customFormat="1" ht="12.75"/>
    <row r="77" s="9" customFormat="1" ht="12.75"/>
    <row r="78" s="9" customFormat="1" ht="12.75"/>
    <row r="79" s="9" customFormat="1" ht="12.75"/>
    <row r="80" s="9" customFormat="1" ht="12.75"/>
    <row r="81" s="9" customFormat="1" ht="12.75"/>
    <row r="82" s="9" customFormat="1" ht="12.75"/>
    <row r="83" s="9" customFormat="1" ht="12.75"/>
    <row r="84" s="9" customFormat="1" ht="12.75"/>
    <row r="85" s="9" customFormat="1" ht="12.75"/>
    <row r="86" s="9" customFormat="1" ht="12.75"/>
    <row r="87" s="9" customFormat="1" ht="12.75"/>
    <row r="88" s="9" customFormat="1" ht="12.75"/>
    <row r="89" s="9" customFormat="1" ht="12.75"/>
    <row r="90" s="9" customFormat="1" ht="12.75"/>
    <row r="91" s="9" customFormat="1" ht="12.75"/>
    <row r="92" s="9" customFormat="1" ht="12.75"/>
    <row r="93" s="9" customFormat="1" ht="12.75"/>
    <row r="94" s="9" customFormat="1" ht="12.75"/>
    <row r="95" s="9" customFormat="1" ht="12.75"/>
    <row r="96" s="9" customFormat="1" ht="12.75"/>
    <row r="97" s="9" customFormat="1" ht="12.75"/>
    <row r="98" s="9" customFormat="1" ht="12.75"/>
    <row r="99" s="9" customFormat="1" ht="12.75"/>
    <row r="100" s="9" customFormat="1" ht="12.75"/>
    <row r="101" s="9" customFormat="1" ht="12.75"/>
    <row r="102" s="9" customFormat="1" ht="12.75"/>
    <row r="103" s="9" customFormat="1" ht="12.75"/>
    <row r="104" s="9" customFormat="1" ht="12.75"/>
    <row r="105" s="9" customFormat="1" ht="12.75"/>
    <row r="106" s="9" customFormat="1" ht="12.75"/>
    <row r="107" s="9" customFormat="1" ht="12.75"/>
    <row r="108" s="9" customFormat="1" ht="12.75"/>
    <row r="109" s="9" customFormat="1" ht="12.75"/>
    <row r="110" s="9" customFormat="1" ht="12.75"/>
    <row r="111" s="9" customFormat="1" ht="12.75"/>
    <row r="112" s="9" customFormat="1" ht="12.75"/>
    <row r="113" s="9" customFormat="1" ht="12.75"/>
    <row r="114" s="9" customFormat="1" ht="12.75"/>
    <row r="115" s="9" customFormat="1" ht="12.75"/>
    <row r="116" s="9" customFormat="1" ht="12.75"/>
    <row r="117" s="9" customFormat="1" ht="12.75"/>
    <row r="118" s="9" customFormat="1" ht="12.75"/>
    <row r="119" s="9" customFormat="1" ht="12.75"/>
    <row r="120" s="9" customFormat="1" ht="12.75"/>
    <row r="121" s="9" customFormat="1" ht="12.75"/>
    <row r="122" s="9" customFormat="1" ht="12.75"/>
    <row r="123" s="9" customFormat="1" ht="12.75"/>
    <row r="124" s="9" customFormat="1" ht="12.75"/>
    <row r="125" s="9" customFormat="1" ht="12.75"/>
    <row r="126" s="9" customFormat="1" ht="12.75"/>
    <row r="127" s="9" customFormat="1" ht="12.75"/>
    <row r="128" s="9" customFormat="1" ht="12.75"/>
    <row r="129" s="9" customFormat="1" ht="12.75"/>
    <row r="130" s="9" customFormat="1" ht="12.75"/>
    <row r="131" s="9" customFormat="1" ht="12.75"/>
    <row r="132" s="9" customFormat="1" ht="12.75"/>
    <row r="133" s="9" customFormat="1" ht="12.75"/>
    <row r="134" s="9" customFormat="1" ht="12.75"/>
    <row r="135" s="9" customFormat="1" ht="12.75"/>
  </sheetData>
  <sheetProtection/>
  <mergeCells count="29">
    <mergeCell ref="L13:L15"/>
    <mergeCell ref="N13:N15"/>
    <mergeCell ref="O13:O15"/>
    <mergeCell ref="J12:L12"/>
    <mergeCell ref="A42:B42"/>
    <mergeCell ref="A1:J1"/>
    <mergeCell ref="C12:E12"/>
    <mergeCell ref="F12:H12"/>
    <mergeCell ref="C13:C15"/>
    <mergeCell ref="D13:D15"/>
    <mergeCell ref="E13:E15"/>
    <mergeCell ref="K13:K15"/>
    <mergeCell ref="A13:B14"/>
    <mergeCell ref="J13:J15"/>
    <mergeCell ref="A26:B26"/>
    <mergeCell ref="F13:F15"/>
    <mergeCell ref="G13:G15"/>
    <mergeCell ref="H13:H15"/>
    <mergeCell ref="A18:B18"/>
    <mergeCell ref="M13:M15"/>
    <mergeCell ref="A30:B30"/>
    <mergeCell ref="A38:B38"/>
    <mergeCell ref="C11:H11"/>
    <mergeCell ref="C10:H10"/>
    <mergeCell ref="J11:O11"/>
    <mergeCell ref="J10:O10"/>
    <mergeCell ref="A17:B17"/>
    <mergeCell ref="A22:B22"/>
    <mergeCell ref="M12:O12"/>
  </mergeCells>
  <printOptions/>
  <pageMargins left="0.5511811023622047" right="0.2362204724409449" top="0.4330708661417323" bottom="0.4724409448818898" header="0.2755905511811024" footer="0.31496062992125984"/>
  <pageSetup fitToHeight="1" fitToWidth="1" horizontalDpi="600" verticalDpi="600" orientation="landscape" paperSize="8" scale="68" r:id="rId2"/>
  <headerFooter scaleWithDoc="0"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124"/>
  <sheetViews>
    <sheetView zoomScale="80" zoomScaleNormal="80" zoomScalePageLayoutView="0" workbookViewId="0" topLeftCell="A1">
      <selection activeCell="G29" sqref="G29"/>
    </sheetView>
  </sheetViews>
  <sheetFormatPr defaultColWidth="9.140625" defaultRowHeight="12.75"/>
  <cols>
    <col min="1" max="1" width="4.140625" style="74" customWidth="1"/>
    <col min="2" max="2" width="22.421875" style="74" customWidth="1"/>
    <col min="3" max="3" width="1.421875" style="74" customWidth="1"/>
    <col min="4" max="4" width="23.00390625" style="74" customWidth="1"/>
    <col min="5" max="5" width="10.7109375" style="75" customWidth="1"/>
    <col min="6" max="7" width="26.140625" style="74" customWidth="1"/>
    <col min="8" max="10" width="23.7109375" style="74" customWidth="1"/>
    <col min="11" max="12" width="25.00390625" style="74" customWidth="1"/>
    <col min="13" max="15" width="22.421875" style="74" customWidth="1"/>
    <col min="16" max="16" width="31.8515625" style="74" customWidth="1"/>
    <col min="17" max="17" width="19.7109375" style="74" customWidth="1"/>
    <col min="18" max="18" width="18.7109375" style="74" customWidth="1"/>
    <col min="19" max="16384" width="9.140625" style="35" customWidth="1"/>
  </cols>
  <sheetData>
    <row r="1" spans="1:18" ht="18" customHeight="1" thickBot="1">
      <c r="A1" s="761" t="str">
        <f>" TABEL 1A: Resultatenrekening (algemene boekhouding) voor boekjaar "&amp;TITELBLAD!E18&amp;" (waarden boekhouding)"</f>
        <v> TABEL 1A: Resultatenrekening (algemene boekhouding) voor boekjaar 2015 (waarden boekhouding)</v>
      </c>
      <c r="B1" s="762"/>
      <c r="C1" s="762"/>
      <c r="D1" s="762"/>
      <c r="E1" s="762"/>
      <c r="F1" s="762"/>
      <c r="G1" s="762"/>
      <c r="H1" s="762"/>
      <c r="I1" s="762"/>
      <c r="J1" s="762"/>
      <c r="K1" s="762"/>
      <c r="L1" s="763"/>
      <c r="M1" s="35"/>
      <c r="N1" s="35"/>
      <c r="O1" s="35"/>
      <c r="P1" s="35"/>
      <c r="Q1" s="35"/>
      <c r="R1" s="35"/>
    </row>
    <row r="2" spans="1:18" ht="18">
      <c r="A2" s="66"/>
      <c r="B2" s="66"/>
      <c r="C2" s="66"/>
      <c r="D2" s="66"/>
      <c r="E2" s="67"/>
      <c r="F2" s="66"/>
      <c r="G2" s="66"/>
      <c r="H2" s="66"/>
      <c r="I2" s="66"/>
      <c r="J2" s="66"/>
      <c r="K2" s="66"/>
      <c r="L2" s="66"/>
      <c r="M2" s="66"/>
      <c r="N2" s="66"/>
      <c r="O2" s="66"/>
      <c r="P2" s="66"/>
      <c r="Q2" s="66"/>
      <c r="R2" s="67"/>
    </row>
    <row r="3" spans="2:11" s="68" customFormat="1" ht="12.75">
      <c r="B3" s="69" t="s">
        <v>94</v>
      </c>
      <c r="C3" s="70"/>
      <c r="K3" s="70"/>
    </row>
    <row r="4" spans="2:11" s="68" customFormat="1" ht="12.75">
      <c r="B4" s="71" t="s">
        <v>426</v>
      </c>
      <c r="C4" s="70"/>
      <c r="K4" s="70"/>
    </row>
    <row r="5" spans="1:18" ht="13.5" thickBot="1">
      <c r="A5" s="72"/>
      <c r="B5" s="72"/>
      <c r="C5" s="72"/>
      <c r="D5" s="72"/>
      <c r="E5" s="73"/>
      <c r="F5" s="72"/>
      <c r="G5" s="72"/>
      <c r="H5" s="72"/>
      <c r="I5" s="72"/>
      <c r="J5" s="72"/>
      <c r="K5" s="72"/>
      <c r="L5" s="72"/>
      <c r="M5" s="72"/>
      <c r="N5" s="72"/>
      <c r="O5" s="72"/>
      <c r="P5" s="72"/>
      <c r="Q5" s="72"/>
      <c r="R5" s="72"/>
    </row>
    <row r="6" spans="1:18" ht="13.5" thickTop="1">
      <c r="A6" s="764" t="s">
        <v>129</v>
      </c>
      <c r="B6" s="765"/>
      <c r="C6" s="765"/>
      <c r="D6" s="766"/>
      <c r="E6" s="770" t="s">
        <v>3</v>
      </c>
      <c r="F6" s="772" t="s">
        <v>169</v>
      </c>
      <c r="G6" s="773"/>
      <c r="H6" s="773"/>
      <c r="I6" s="773"/>
      <c r="J6" s="774"/>
      <c r="K6" s="772" t="s">
        <v>170</v>
      </c>
      <c r="L6" s="773"/>
      <c r="M6" s="773"/>
      <c r="N6" s="773"/>
      <c r="O6" s="774"/>
      <c r="P6" s="784" t="s">
        <v>171</v>
      </c>
      <c r="Q6" s="784" t="s">
        <v>40</v>
      </c>
      <c r="R6" s="76"/>
    </row>
    <row r="7" spans="1:18" ht="12.75">
      <c r="A7" s="767"/>
      <c r="B7" s="768"/>
      <c r="C7" s="768"/>
      <c r="D7" s="769"/>
      <c r="E7" s="771"/>
      <c r="F7" s="775"/>
      <c r="G7" s="776"/>
      <c r="H7" s="776"/>
      <c r="I7" s="776"/>
      <c r="J7" s="777"/>
      <c r="K7" s="775"/>
      <c r="L7" s="776"/>
      <c r="M7" s="776"/>
      <c r="N7" s="776"/>
      <c r="O7" s="777"/>
      <c r="P7" s="785"/>
      <c r="Q7" s="785"/>
      <c r="R7" s="76"/>
    </row>
    <row r="8" spans="1:18" ht="29.25" customHeight="1">
      <c r="A8" s="737"/>
      <c r="B8" s="738"/>
      <c r="C8" s="738"/>
      <c r="D8" s="738"/>
      <c r="E8" s="739"/>
      <c r="F8" s="780" t="s">
        <v>422</v>
      </c>
      <c r="G8" s="781"/>
      <c r="H8" s="781"/>
      <c r="I8" s="782"/>
      <c r="J8" s="81" t="s">
        <v>171</v>
      </c>
      <c r="K8" s="780" t="s">
        <v>422</v>
      </c>
      <c r="L8" s="781"/>
      <c r="M8" s="781"/>
      <c r="N8" s="783"/>
      <c r="O8" s="740" t="s">
        <v>171</v>
      </c>
      <c r="P8" s="734"/>
      <c r="Q8" s="734"/>
      <c r="R8" s="76"/>
    </row>
    <row r="9" spans="1:18" ht="31.5" customHeight="1">
      <c r="A9" s="77"/>
      <c r="B9" s="78"/>
      <c r="C9" s="79"/>
      <c r="D9" s="79"/>
      <c r="E9" s="80"/>
      <c r="F9" s="81" t="s">
        <v>172</v>
      </c>
      <c r="G9" s="81" t="s">
        <v>173</v>
      </c>
      <c r="H9" s="81" t="s">
        <v>179</v>
      </c>
      <c r="I9" s="81" t="s">
        <v>405</v>
      </c>
      <c r="J9" s="81"/>
      <c r="K9" s="81" t="s">
        <v>172</v>
      </c>
      <c r="L9" s="81" t="s">
        <v>173</v>
      </c>
      <c r="M9" s="81" t="s">
        <v>179</v>
      </c>
      <c r="N9" s="81" t="s">
        <v>405</v>
      </c>
      <c r="O9" s="81"/>
      <c r="P9" s="82"/>
      <c r="Q9" s="82"/>
      <c r="R9" s="76"/>
    </row>
    <row r="10" spans="1:18" ht="12.75">
      <c r="A10" s="77"/>
      <c r="B10" s="78"/>
      <c r="C10" s="79"/>
      <c r="D10" s="79"/>
      <c r="E10" s="80"/>
      <c r="F10" s="83"/>
      <c r="G10" s="83"/>
      <c r="H10" s="83"/>
      <c r="I10" s="83"/>
      <c r="J10" s="83"/>
      <c r="K10" s="83"/>
      <c r="L10" s="83"/>
      <c r="M10" s="83"/>
      <c r="N10" s="83"/>
      <c r="O10" s="83"/>
      <c r="P10" s="83"/>
      <c r="Q10" s="83"/>
      <c r="R10" s="76"/>
    </row>
    <row r="11" spans="1:18" ht="12.75">
      <c r="A11" s="84"/>
      <c r="B11" s="85"/>
      <c r="C11" s="85"/>
      <c r="D11" s="85"/>
      <c r="E11" s="86"/>
      <c r="F11" s="87"/>
      <c r="G11" s="87"/>
      <c r="H11" s="87"/>
      <c r="I11" s="87"/>
      <c r="J11" s="87"/>
      <c r="K11" s="87"/>
      <c r="L11" s="87"/>
      <c r="M11" s="87"/>
      <c r="N11" s="87"/>
      <c r="O11" s="87"/>
      <c r="P11" s="87"/>
      <c r="Q11" s="87"/>
      <c r="R11" s="76"/>
    </row>
    <row r="12" spans="1:18" ht="12.75">
      <c r="A12" s="88" t="s">
        <v>130</v>
      </c>
      <c r="B12" s="89"/>
      <c r="C12" s="89"/>
      <c r="D12" s="89"/>
      <c r="E12" s="90" t="s">
        <v>131</v>
      </c>
      <c r="F12" s="91">
        <f aca="true" t="shared" si="0" ref="F12:Q12">SUM(F14,F17,F18,F19)</f>
        <v>0</v>
      </c>
      <c r="G12" s="91">
        <f t="shared" si="0"/>
        <v>0</v>
      </c>
      <c r="H12" s="91">
        <f t="shared" si="0"/>
        <v>0</v>
      </c>
      <c r="I12" s="91">
        <f>SUM(I14,I17,I18,I19)</f>
        <v>0</v>
      </c>
      <c r="J12" s="91">
        <f>SUM(J14,J17,J18,J19)</f>
        <v>0</v>
      </c>
      <c r="K12" s="91">
        <f t="shared" si="0"/>
        <v>0</v>
      </c>
      <c r="L12" s="91">
        <f t="shared" si="0"/>
        <v>0</v>
      </c>
      <c r="M12" s="91">
        <f t="shared" si="0"/>
        <v>0</v>
      </c>
      <c r="N12" s="91">
        <f>SUM(N14,N17,N18,N19)</f>
        <v>0</v>
      </c>
      <c r="O12" s="91">
        <f>SUM(O14,O17,O18,O19)</f>
        <v>0</v>
      </c>
      <c r="P12" s="91">
        <f t="shared" si="0"/>
        <v>0</v>
      </c>
      <c r="Q12" s="91">
        <f t="shared" si="0"/>
        <v>0</v>
      </c>
      <c r="R12" s="92"/>
    </row>
    <row r="13" spans="1:18" ht="12.75">
      <c r="A13" s="93"/>
      <c r="B13" s="94"/>
      <c r="C13" s="94"/>
      <c r="D13" s="94"/>
      <c r="E13" s="95"/>
      <c r="F13" s="96"/>
      <c r="G13" s="96"/>
      <c r="H13" s="96"/>
      <c r="I13" s="96"/>
      <c r="J13" s="96"/>
      <c r="K13" s="96"/>
      <c r="L13" s="96"/>
      <c r="M13" s="96"/>
      <c r="N13" s="96"/>
      <c r="O13" s="96"/>
      <c r="P13" s="96"/>
      <c r="Q13" s="97"/>
      <c r="R13" s="92"/>
    </row>
    <row r="14" spans="1:18" ht="12.75">
      <c r="A14" s="98"/>
      <c r="B14" s="94" t="s">
        <v>132</v>
      </c>
      <c r="C14" s="94"/>
      <c r="D14" s="94"/>
      <c r="E14" s="95">
        <v>70</v>
      </c>
      <c r="F14" s="99">
        <v>0</v>
      </c>
      <c r="G14" s="99">
        <v>0</v>
      </c>
      <c r="H14" s="99">
        <v>0</v>
      </c>
      <c r="I14" s="99">
        <v>0</v>
      </c>
      <c r="J14" s="99">
        <v>0</v>
      </c>
      <c r="K14" s="99">
        <v>0</v>
      </c>
      <c r="L14" s="99">
        <v>0</v>
      </c>
      <c r="M14" s="99">
        <v>0</v>
      </c>
      <c r="N14" s="99">
        <v>0</v>
      </c>
      <c r="O14" s="99">
        <v>0</v>
      </c>
      <c r="P14" s="99">
        <v>0</v>
      </c>
      <c r="Q14" s="96">
        <f>SUM(F14:P14)</f>
        <v>0</v>
      </c>
      <c r="R14" s="92"/>
    </row>
    <row r="15" spans="1:18" ht="12.75">
      <c r="A15" s="98"/>
      <c r="B15" s="100" t="s">
        <v>133</v>
      </c>
      <c r="C15" s="94"/>
      <c r="D15" s="94"/>
      <c r="E15" s="95"/>
      <c r="F15" s="96"/>
      <c r="G15" s="96"/>
      <c r="H15" s="96"/>
      <c r="I15" s="96"/>
      <c r="J15" s="96"/>
      <c r="K15" s="96"/>
      <c r="L15" s="96"/>
      <c r="M15" s="96"/>
      <c r="N15" s="96"/>
      <c r="O15" s="96"/>
      <c r="P15" s="96"/>
      <c r="Q15" s="96"/>
      <c r="R15" s="92"/>
    </row>
    <row r="16" spans="1:18" ht="12.75">
      <c r="A16" s="98"/>
      <c r="B16" s="94" t="s">
        <v>134</v>
      </c>
      <c r="C16" s="94"/>
      <c r="D16" s="94"/>
      <c r="E16" s="95"/>
      <c r="F16" s="96"/>
      <c r="G16" s="96"/>
      <c r="H16" s="96"/>
      <c r="I16" s="96"/>
      <c r="J16" s="96"/>
      <c r="K16" s="96"/>
      <c r="L16" s="96"/>
      <c r="M16" s="96"/>
      <c r="N16" s="96"/>
      <c r="O16" s="96"/>
      <c r="P16" s="96"/>
      <c r="Q16" s="96"/>
      <c r="R16" s="92"/>
    </row>
    <row r="17" spans="1:18" ht="12.75">
      <c r="A17" s="98"/>
      <c r="B17" s="100" t="s">
        <v>135</v>
      </c>
      <c r="C17" s="94"/>
      <c r="D17" s="94"/>
      <c r="E17" s="95">
        <v>71</v>
      </c>
      <c r="F17" s="99">
        <v>0</v>
      </c>
      <c r="G17" s="99">
        <v>0</v>
      </c>
      <c r="H17" s="99">
        <v>0</v>
      </c>
      <c r="I17" s="99">
        <v>0</v>
      </c>
      <c r="J17" s="99">
        <v>0</v>
      </c>
      <c r="K17" s="99">
        <v>0</v>
      </c>
      <c r="L17" s="99">
        <v>0</v>
      </c>
      <c r="M17" s="99">
        <v>0</v>
      </c>
      <c r="N17" s="99">
        <v>0</v>
      </c>
      <c r="O17" s="99">
        <v>0</v>
      </c>
      <c r="P17" s="99">
        <v>0</v>
      </c>
      <c r="Q17" s="96">
        <f>SUM(F17:P17)</f>
        <v>0</v>
      </c>
      <c r="R17" s="92"/>
    </row>
    <row r="18" spans="1:18" ht="12.75">
      <c r="A18" s="98"/>
      <c r="B18" s="94" t="s">
        <v>136</v>
      </c>
      <c r="C18" s="94"/>
      <c r="D18" s="94"/>
      <c r="E18" s="95">
        <v>72</v>
      </c>
      <c r="F18" s="99">
        <v>0</v>
      </c>
      <c r="G18" s="99">
        <v>0</v>
      </c>
      <c r="H18" s="99">
        <v>0</v>
      </c>
      <c r="I18" s="99">
        <v>0</v>
      </c>
      <c r="J18" s="99">
        <v>0</v>
      </c>
      <c r="K18" s="99">
        <v>0</v>
      </c>
      <c r="L18" s="99">
        <v>0</v>
      </c>
      <c r="M18" s="99">
        <v>0</v>
      </c>
      <c r="N18" s="99">
        <v>0</v>
      </c>
      <c r="O18" s="99">
        <v>0</v>
      </c>
      <c r="P18" s="99">
        <v>0</v>
      </c>
      <c r="Q18" s="96">
        <f>SUM(F18:P18)</f>
        <v>0</v>
      </c>
      <c r="R18" s="92"/>
    </row>
    <row r="19" spans="1:18" ht="12.75">
      <c r="A19" s="98"/>
      <c r="B19" s="94" t="s">
        <v>137</v>
      </c>
      <c r="C19" s="100"/>
      <c r="D19" s="94"/>
      <c r="E19" s="95">
        <v>74</v>
      </c>
      <c r="F19" s="99">
        <v>0</v>
      </c>
      <c r="G19" s="99">
        <v>0</v>
      </c>
      <c r="H19" s="99">
        <v>0</v>
      </c>
      <c r="I19" s="99">
        <v>0</v>
      </c>
      <c r="J19" s="99">
        <v>0</v>
      </c>
      <c r="K19" s="99">
        <v>0</v>
      </c>
      <c r="L19" s="99">
        <v>0</v>
      </c>
      <c r="M19" s="99">
        <v>0</v>
      </c>
      <c r="N19" s="99">
        <v>0</v>
      </c>
      <c r="O19" s="99">
        <v>0</v>
      </c>
      <c r="P19" s="99">
        <v>0</v>
      </c>
      <c r="Q19" s="96">
        <f>SUM(F19:P19)</f>
        <v>0</v>
      </c>
      <c r="R19" s="92"/>
    </row>
    <row r="20" spans="1:18" ht="12.75">
      <c r="A20" s="98"/>
      <c r="B20" s="100"/>
      <c r="C20" s="94"/>
      <c r="D20" s="94"/>
      <c r="E20" s="95"/>
      <c r="F20" s="96"/>
      <c r="G20" s="96"/>
      <c r="H20" s="96"/>
      <c r="I20" s="96"/>
      <c r="J20" s="96"/>
      <c r="K20" s="96"/>
      <c r="L20" s="96"/>
      <c r="M20" s="96"/>
      <c r="N20" s="96"/>
      <c r="O20" s="96"/>
      <c r="P20" s="96"/>
      <c r="Q20" s="96"/>
      <c r="R20" s="92"/>
    </row>
    <row r="21" spans="1:18" ht="12.75">
      <c r="A21" s="101" t="s">
        <v>138</v>
      </c>
      <c r="B21" s="102"/>
      <c r="C21" s="89"/>
      <c r="D21" s="89"/>
      <c r="E21" s="90">
        <v>75</v>
      </c>
      <c r="F21" s="103">
        <v>0</v>
      </c>
      <c r="G21" s="103">
        <v>0</v>
      </c>
      <c r="H21" s="103">
        <v>0</v>
      </c>
      <c r="I21" s="103">
        <v>0</v>
      </c>
      <c r="J21" s="103">
        <v>0</v>
      </c>
      <c r="K21" s="103">
        <v>0</v>
      </c>
      <c r="L21" s="103">
        <v>0</v>
      </c>
      <c r="M21" s="103">
        <v>0</v>
      </c>
      <c r="N21" s="103">
        <v>0</v>
      </c>
      <c r="O21" s="103">
        <v>0</v>
      </c>
      <c r="P21" s="103">
        <v>0</v>
      </c>
      <c r="Q21" s="91">
        <f>SUM(F21:P21)</f>
        <v>0</v>
      </c>
      <c r="R21" s="92"/>
    </row>
    <row r="22" spans="1:18" ht="12.75">
      <c r="A22" s="104"/>
      <c r="B22" s="105"/>
      <c r="C22" s="106"/>
      <c r="D22" s="106"/>
      <c r="E22" s="107"/>
      <c r="F22" s="108"/>
      <c r="G22" s="108"/>
      <c r="H22" s="108"/>
      <c r="I22" s="108"/>
      <c r="J22" s="108"/>
      <c r="K22" s="108"/>
      <c r="L22" s="108"/>
      <c r="M22" s="108"/>
      <c r="N22" s="108"/>
      <c r="O22" s="108"/>
      <c r="P22" s="108"/>
      <c r="Q22" s="91"/>
      <c r="R22" s="92"/>
    </row>
    <row r="23" spans="1:18" ht="12.75">
      <c r="A23" s="101" t="s">
        <v>139</v>
      </c>
      <c r="B23" s="109"/>
      <c r="C23" s="89"/>
      <c r="D23" s="89"/>
      <c r="E23" s="90">
        <v>76</v>
      </c>
      <c r="F23" s="103">
        <v>0</v>
      </c>
      <c r="G23" s="103">
        <v>0</v>
      </c>
      <c r="H23" s="103">
        <v>0</v>
      </c>
      <c r="I23" s="103">
        <v>0</v>
      </c>
      <c r="J23" s="103">
        <v>0</v>
      </c>
      <c r="K23" s="103">
        <v>0</v>
      </c>
      <c r="L23" s="103">
        <v>0</v>
      </c>
      <c r="M23" s="103">
        <v>0</v>
      </c>
      <c r="N23" s="103">
        <v>0</v>
      </c>
      <c r="O23" s="103">
        <v>0</v>
      </c>
      <c r="P23" s="103">
        <v>0</v>
      </c>
      <c r="Q23" s="91">
        <f>SUM(F23:P23)</f>
        <v>0</v>
      </c>
      <c r="R23" s="92"/>
    </row>
    <row r="24" spans="1:18" ht="12.75">
      <c r="A24" s="98"/>
      <c r="B24" s="94"/>
      <c r="C24" s="94"/>
      <c r="D24" s="94"/>
      <c r="E24" s="95"/>
      <c r="F24" s="96"/>
      <c r="G24" s="96"/>
      <c r="H24" s="96"/>
      <c r="I24" s="96"/>
      <c r="J24" s="96"/>
      <c r="K24" s="96"/>
      <c r="L24" s="96"/>
      <c r="M24" s="96"/>
      <c r="N24" s="96"/>
      <c r="O24" s="96"/>
      <c r="P24" s="96"/>
      <c r="Q24" s="96"/>
      <c r="R24" s="92"/>
    </row>
    <row r="25" spans="1:18" ht="12.75">
      <c r="A25" s="101" t="s">
        <v>140</v>
      </c>
      <c r="B25" s="89"/>
      <c r="C25" s="89"/>
      <c r="D25" s="89"/>
      <c r="E25" s="90"/>
      <c r="F25" s="91"/>
      <c r="G25" s="91"/>
      <c r="H25" s="91"/>
      <c r="I25" s="91"/>
      <c r="J25" s="91"/>
      <c r="K25" s="91"/>
      <c r="L25" s="91"/>
      <c r="M25" s="91"/>
      <c r="N25" s="91"/>
      <c r="O25" s="91"/>
      <c r="P25" s="91"/>
      <c r="Q25" s="91"/>
      <c r="R25" s="92"/>
    </row>
    <row r="26" spans="1:18" ht="12.75">
      <c r="A26" s="101" t="s">
        <v>141</v>
      </c>
      <c r="B26" s="89"/>
      <c r="C26" s="89"/>
      <c r="D26" s="89"/>
      <c r="E26" s="90">
        <v>780</v>
      </c>
      <c r="F26" s="103">
        <v>0</v>
      </c>
      <c r="G26" s="103">
        <v>0</v>
      </c>
      <c r="H26" s="103">
        <v>0</v>
      </c>
      <c r="I26" s="103">
        <v>0</v>
      </c>
      <c r="J26" s="103">
        <v>0</v>
      </c>
      <c r="K26" s="103">
        <v>0</v>
      </c>
      <c r="L26" s="103">
        <v>0</v>
      </c>
      <c r="M26" s="103">
        <v>0</v>
      </c>
      <c r="N26" s="103">
        <v>0</v>
      </c>
      <c r="O26" s="103">
        <v>0</v>
      </c>
      <c r="P26" s="103">
        <v>0</v>
      </c>
      <c r="Q26" s="91">
        <f>SUM(F26:P26)</f>
        <v>0</v>
      </c>
      <c r="R26" s="92"/>
    </row>
    <row r="27" spans="1:18" ht="12.75">
      <c r="A27" s="104"/>
      <c r="B27" s="106"/>
      <c r="C27" s="106"/>
      <c r="D27" s="106"/>
      <c r="E27" s="107"/>
      <c r="F27" s="108"/>
      <c r="G27" s="108"/>
      <c r="H27" s="108"/>
      <c r="I27" s="108"/>
      <c r="J27" s="108"/>
      <c r="K27" s="108"/>
      <c r="L27" s="108"/>
      <c r="M27" s="108"/>
      <c r="N27" s="108"/>
      <c r="O27" s="108"/>
      <c r="P27" s="108"/>
      <c r="Q27" s="91"/>
      <c r="R27" s="92"/>
    </row>
    <row r="28" spans="1:18" ht="12.75">
      <c r="A28" s="101" t="s">
        <v>142</v>
      </c>
      <c r="B28" s="89"/>
      <c r="C28" s="89"/>
      <c r="D28" s="89"/>
      <c r="E28" s="90"/>
      <c r="F28" s="91"/>
      <c r="G28" s="91"/>
      <c r="H28" s="91"/>
      <c r="I28" s="91"/>
      <c r="J28" s="91"/>
      <c r="K28" s="91"/>
      <c r="L28" s="91"/>
      <c r="M28" s="91"/>
      <c r="N28" s="91"/>
      <c r="O28" s="91"/>
      <c r="P28" s="91"/>
      <c r="Q28" s="91"/>
      <c r="R28" s="76"/>
    </row>
    <row r="29" spans="1:18" ht="12.75">
      <c r="A29" s="101"/>
      <c r="B29" s="89" t="s">
        <v>143</v>
      </c>
      <c r="C29" s="89"/>
      <c r="D29" s="89"/>
      <c r="E29" s="90">
        <v>77</v>
      </c>
      <c r="F29" s="103">
        <v>0</v>
      </c>
      <c r="G29" s="103">
        <v>0</v>
      </c>
      <c r="H29" s="103">
        <v>0</v>
      </c>
      <c r="I29" s="103">
        <v>0</v>
      </c>
      <c r="J29" s="103">
        <v>0</v>
      </c>
      <c r="K29" s="103">
        <v>0</v>
      </c>
      <c r="L29" s="103">
        <v>0</v>
      </c>
      <c r="M29" s="103">
        <v>0</v>
      </c>
      <c r="N29" s="103">
        <v>0</v>
      </c>
      <c r="O29" s="103">
        <v>0</v>
      </c>
      <c r="P29" s="103">
        <v>0</v>
      </c>
      <c r="Q29" s="91">
        <f>SUM(F29:P29)</f>
        <v>0</v>
      </c>
      <c r="R29" s="92"/>
    </row>
    <row r="30" spans="1:18" ht="12.75">
      <c r="A30" s="104"/>
      <c r="B30" s="106"/>
      <c r="C30" s="106"/>
      <c r="D30" s="106"/>
      <c r="E30" s="107"/>
      <c r="F30" s="108"/>
      <c r="G30" s="108"/>
      <c r="H30" s="108"/>
      <c r="I30" s="108"/>
      <c r="J30" s="108"/>
      <c r="K30" s="108"/>
      <c r="L30" s="108"/>
      <c r="M30" s="108"/>
      <c r="N30" s="108"/>
      <c r="O30" s="108"/>
      <c r="P30" s="108"/>
      <c r="Q30" s="91"/>
      <c r="R30" s="76"/>
    </row>
    <row r="31" spans="1:18" ht="12.75">
      <c r="A31" s="101" t="s">
        <v>144</v>
      </c>
      <c r="B31" s="89"/>
      <c r="C31" s="102"/>
      <c r="D31" s="89"/>
      <c r="E31" s="90"/>
      <c r="F31" s="103">
        <v>0</v>
      </c>
      <c r="G31" s="103">
        <v>0</v>
      </c>
      <c r="H31" s="103">
        <v>0</v>
      </c>
      <c r="I31" s="103">
        <v>0</v>
      </c>
      <c r="J31" s="103">
        <v>0</v>
      </c>
      <c r="K31" s="103">
        <v>0</v>
      </c>
      <c r="L31" s="103">
        <v>0</v>
      </c>
      <c r="M31" s="103">
        <v>0</v>
      </c>
      <c r="N31" s="103">
        <v>0</v>
      </c>
      <c r="O31" s="103">
        <v>0</v>
      </c>
      <c r="P31" s="103">
        <v>0</v>
      </c>
      <c r="Q31" s="91">
        <f>SUM(F31:P31)</f>
        <v>0</v>
      </c>
      <c r="R31" s="92"/>
    </row>
    <row r="32" spans="1:18" ht="12.75">
      <c r="A32" s="98"/>
      <c r="B32" s="94"/>
      <c r="C32" s="94"/>
      <c r="D32" s="94"/>
      <c r="E32" s="95"/>
      <c r="F32" s="110"/>
      <c r="G32" s="110"/>
      <c r="H32" s="110"/>
      <c r="I32" s="110"/>
      <c r="J32" s="110"/>
      <c r="K32" s="110"/>
      <c r="L32" s="110"/>
      <c r="M32" s="110"/>
      <c r="N32" s="110"/>
      <c r="O32" s="110"/>
      <c r="P32" s="110"/>
      <c r="Q32" s="110"/>
      <c r="R32" s="92"/>
    </row>
    <row r="33" spans="1:18" ht="15.75">
      <c r="A33" s="111"/>
      <c r="B33" s="112"/>
      <c r="C33" s="112"/>
      <c r="D33" s="113"/>
      <c r="E33" s="114"/>
      <c r="F33" s="115"/>
      <c r="G33" s="115"/>
      <c r="H33" s="115"/>
      <c r="I33" s="115"/>
      <c r="J33" s="115"/>
      <c r="K33" s="115"/>
      <c r="L33" s="115"/>
      <c r="M33" s="115"/>
      <c r="N33" s="115"/>
      <c r="O33" s="115"/>
      <c r="P33" s="115"/>
      <c r="Q33" s="115"/>
      <c r="R33" s="92"/>
    </row>
    <row r="34" spans="1:18" ht="15">
      <c r="A34" s="116"/>
      <c r="B34" s="117"/>
      <c r="C34" s="117"/>
      <c r="D34" s="118" t="s">
        <v>40</v>
      </c>
      <c r="E34" s="119"/>
      <c r="F34" s="120">
        <f aca="true" t="shared" si="1" ref="F34:Q34">SUM(F12,F21,F23,F26,F29,F31)</f>
        <v>0</v>
      </c>
      <c r="G34" s="120">
        <f t="shared" si="1"/>
        <v>0</v>
      </c>
      <c r="H34" s="120">
        <f t="shared" si="1"/>
        <v>0</v>
      </c>
      <c r="I34" s="120">
        <f>SUM(I12,I21,I23,I26,I29,I31)</f>
        <v>0</v>
      </c>
      <c r="J34" s="120">
        <f>SUM(J12,J21,J23,J26,J29,J31)</f>
        <v>0</v>
      </c>
      <c r="K34" s="120">
        <f t="shared" si="1"/>
        <v>0</v>
      </c>
      <c r="L34" s="120">
        <f t="shared" si="1"/>
        <v>0</v>
      </c>
      <c r="M34" s="120">
        <f t="shared" si="1"/>
        <v>0</v>
      </c>
      <c r="N34" s="120">
        <f>SUM(N12,N21,N23,N26,N29,N31)</f>
        <v>0</v>
      </c>
      <c r="O34" s="120">
        <f>SUM(O12,O21,O23,O26,O29,O31)</f>
        <v>0</v>
      </c>
      <c r="P34" s="120">
        <f t="shared" si="1"/>
        <v>0</v>
      </c>
      <c r="Q34" s="120">
        <f t="shared" si="1"/>
        <v>0</v>
      </c>
      <c r="R34" s="92"/>
    </row>
    <row r="35" spans="1:18" ht="16.5" thickBot="1">
      <c r="A35" s="121"/>
      <c r="B35" s="122"/>
      <c r="C35" s="122"/>
      <c r="D35" s="123"/>
      <c r="E35" s="124"/>
      <c r="F35" s="125"/>
      <c r="G35" s="125"/>
      <c r="H35" s="125"/>
      <c r="I35" s="125"/>
      <c r="J35" s="125"/>
      <c r="K35" s="125"/>
      <c r="L35" s="125"/>
      <c r="M35" s="125"/>
      <c r="N35" s="125"/>
      <c r="O35" s="125"/>
      <c r="P35" s="125"/>
      <c r="Q35" s="125"/>
      <c r="R35" s="76"/>
    </row>
    <row r="36" spans="1:18" ht="13.5" thickTop="1">
      <c r="A36" s="126"/>
      <c r="B36" s="127"/>
      <c r="C36" s="127"/>
      <c r="D36" s="127"/>
      <c r="E36" s="128"/>
      <c r="F36" s="129"/>
      <c r="G36" s="129"/>
      <c r="H36" s="129"/>
      <c r="I36" s="129"/>
      <c r="J36" s="129"/>
      <c r="K36" s="129"/>
      <c r="L36" s="129"/>
      <c r="M36" s="129"/>
      <c r="N36" s="129"/>
      <c r="O36" s="129"/>
      <c r="P36" s="129"/>
      <c r="Q36" s="127"/>
      <c r="R36" s="76"/>
    </row>
    <row r="37" spans="1:18" ht="13.5" thickBot="1">
      <c r="A37" s="126"/>
      <c r="B37" s="127"/>
      <c r="C37" s="127"/>
      <c r="D37" s="127"/>
      <c r="E37" s="128"/>
      <c r="F37" s="129"/>
      <c r="G37" s="129"/>
      <c r="H37" s="129"/>
      <c r="I37" s="129"/>
      <c r="J37" s="129"/>
      <c r="K37" s="129"/>
      <c r="L37" s="129"/>
      <c r="M37" s="129"/>
      <c r="N37" s="129"/>
      <c r="O37" s="129"/>
      <c r="P37" s="129"/>
      <c r="Q37" s="127"/>
      <c r="R37" s="76"/>
    </row>
    <row r="38" spans="1:18" ht="13.5" thickTop="1">
      <c r="A38" s="764" t="s">
        <v>145</v>
      </c>
      <c r="B38" s="765"/>
      <c r="C38" s="765"/>
      <c r="D38" s="766"/>
      <c r="E38" s="778" t="s">
        <v>3</v>
      </c>
      <c r="F38" s="772" t="s">
        <v>169</v>
      </c>
      <c r="G38" s="773"/>
      <c r="H38" s="773"/>
      <c r="I38" s="773"/>
      <c r="J38" s="774"/>
      <c r="K38" s="772" t="s">
        <v>170</v>
      </c>
      <c r="L38" s="773"/>
      <c r="M38" s="773"/>
      <c r="N38" s="773"/>
      <c r="O38" s="774"/>
      <c r="P38" s="784" t="s">
        <v>171</v>
      </c>
      <c r="Q38" s="784" t="s">
        <v>40</v>
      </c>
      <c r="R38" s="76"/>
    </row>
    <row r="39" spans="1:18" ht="12.75">
      <c r="A39" s="767"/>
      <c r="B39" s="768"/>
      <c r="C39" s="768"/>
      <c r="D39" s="769"/>
      <c r="E39" s="779"/>
      <c r="F39" s="775"/>
      <c r="G39" s="776"/>
      <c r="H39" s="776"/>
      <c r="I39" s="776"/>
      <c r="J39" s="777"/>
      <c r="K39" s="775"/>
      <c r="L39" s="776"/>
      <c r="M39" s="776"/>
      <c r="N39" s="776"/>
      <c r="O39" s="777"/>
      <c r="P39" s="785"/>
      <c r="Q39" s="785"/>
      <c r="R39" s="76"/>
    </row>
    <row r="40" spans="1:18" ht="25.5">
      <c r="A40" s="737"/>
      <c r="B40" s="738"/>
      <c r="C40" s="738"/>
      <c r="D40" s="738"/>
      <c r="E40" s="90"/>
      <c r="F40" s="780" t="s">
        <v>422</v>
      </c>
      <c r="G40" s="781"/>
      <c r="H40" s="781"/>
      <c r="I40" s="782"/>
      <c r="J40" s="81" t="s">
        <v>171</v>
      </c>
      <c r="K40" s="780" t="s">
        <v>422</v>
      </c>
      <c r="L40" s="781"/>
      <c r="M40" s="781"/>
      <c r="N40" s="783"/>
      <c r="O40" s="740" t="s">
        <v>171</v>
      </c>
      <c r="P40" s="734"/>
      <c r="Q40" s="734"/>
      <c r="R40" s="76"/>
    </row>
    <row r="41" spans="1:18" ht="31.5" customHeight="1">
      <c r="A41" s="77"/>
      <c r="B41" s="78"/>
      <c r="C41" s="79"/>
      <c r="D41" s="79"/>
      <c r="E41" s="80"/>
      <c r="F41" s="81" t="s">
        <v>172</v>
      </c>
      <c r="G41" s="81" t="s">
        <v>173</v>
      </c>
      <c r="H41" s="81" t="s">
        <v>179</v>
      </c>
      <c r="I41" s="81" t="s">
        <v>405</v>
      </c>
      <c r="J41" s="81"/>
      <c r="K41" s="81" t="s">
        <v>172</v>
      </c>
      <c r="L41" s="81" t="s">
        <v>173</v>
      </c>
      <c r="M41" s="81" t="s">
        <v>179</v>
      </c>
      <c r="N41" s="81" t="s">
        <v>405</v>
      </c>
      <c r="O41" s="81"/>
      <c r="P41" s="82"/>
      <c r="Q41" s="82"/>
      <c r="R41" s="76"/>
    </row>
    <row r="42" spans="1:18" ht="12.75">
      <c r="A42" s="77"/>
      <c r="B42" s="78"/>
      <c r="C42" s="79"/>
      <c r="D42" s="79"/>
      <c r="E42" s="80"/>
      <c r="F42" s="83"/>
      <c r="G42" s="83"/>
      <c r="H42" s="83"/>
      <c r="I42" s="83"/>
      <c r="J42" s="83"/>
      <c r="K42" s="83"/>
      <c r="L42" s="83"/>
      <c r="M42" s="83"/>
      <c r="N42" s="83"/>
      <c r="O42" s="83"/>
      <c r="P42" s="83"/>
      <c r="Q42" s="83"/>
      <c r="R42" s="76"/>
    </row>
    <row r="43" spans="1:18" ht="12.75">
      <c r="A43" s="84"/>
      <c r="B43" s="85"/>
      <c r="C43" s="85"/>
      <c r="D43" s="85"/>
      <c r="E43" s="86"/>
      <c r="F43" s="87"/>
      <c r="G43" s="87"/>
      <c r="H43" s="87"/>
      <c r="I43" s="87"/>
      <c r="J43" s="87"/>
      <c r="K43" s="87"/>
      <c r="L43" s="87"/>
      <c r="M43" s="87"/>
      <c r="N43" s="87"/>
      <c r="O43" s="87"/>
      <c r="P43" s="87"/>
      <c r="Q43" s="87"/>
      <c r="R43" s="76"/>
    </row>
    <row r="44" spans="1:18" ht="12.75">
      <c r="A44" s="88" t="s">
        <v>146</v>
      </c>
      <c r="B44" s="89"/>
      <c r="C44" s="89"/>
      <c r="D44" s="89"/>
      <c r="E44" s="90" t="s">
        <v>147</v>
      </c>
      <c r="F44" s="91">
        <f aca="true" t="shared" si="2" ref="F44:Q44">SUM(F46,F47,F48,F51,F54,F56,F57,F59)</f>
        <v>0</v>
      </c>
      <c r="G44" s="91">
        <f t="shared" si="2"/>
        <v>0</v>
      </c>
      <c r="H44" s="91">
        <f t="shared" si="2"/>
        <v>0</v>
      </c>
      <c r="I44" s="91">
        <f>SUM(I46,I47,I48,I51,I54,I56,I57,I59)</f>
        <v>0</v>
      </c>
      <c r="J44" s="91">
        <f>SUM(J46,J47,J48,J51,J54,J56,J57,J59)</f>
        <v>0</v>
      </c>
      <c r="K44" s="91">
        <f t="shared" si="2"/>
        <v>0</v>
      </c>
      <c r="L44" s="91">
        <f t="shared" si="2"/>
        <v>0</v>
      </c>
      <c r="M44" s="91">
        <f t="shared" si="2"/>
        <v>0</v>
      </c>
      <c r="N44" s="91">
        <f>SUM(N46,N47,N48,N51,N54,N56,N57,N59)</f>
        <v>0</v>
      </c>
      <c r="O44" s="91">
        <f>SUM(O46,O47,O48,O51,O54,O56,O57,O59)</f>
        <v>0</v>
      </c>
      <c r="P44" s="91">
        <f t="shared" si="2"/>
        <v>0</v>
      </c>
      <c r="Q44" s="91">
        <f t="shared" si="2"/>
        <v>0</v>
      </c>
      <c r="R44" s="76"/>
    </row>
    <row r="45" spans="1:18" ht="12.75">
      <c r="A45" s="93"/>
      <c r="B45" s="94"/>
      <c r="C45" s="94"/>
      <c r="D45" s="94"/>
      <c r="E45" s="95"/>
      <c r="F45" s="96"/>
      <c r="G45" s="96"/>
      <c r="H45" s="96"/>
      <c r="I45" s="96"/>
      <c r="J45" s="96"/>
      <c r="K45" s="96"/>
      <c r="L45" s="96"/>
      <c r="M45" s="96"/>
      <c r="N45" s="96"/>
      <c r="O45" s="96"/>
      <c r="P45" s="96"/>
      <c r="Q45" s="96"/>
      <c r="R45" s="76"/>
    </row>
    <row r="46" spans="1:18" ht="12.75">
      <c r="A46" s="98"/>
      <c r="B46" s="94" t="s">
        <v>148</v>
      </c>
      <c r="C46" s="94"/>
      <c r="D46" s="94"/>
      <c r="E46" s="95">
        <v>60</v>
      </c>
      <c r="F46" s="99">
        <v>0</v>
      </c>
      <c r="G46" s="99">
        <v>0</v>
      </c>
      <c r="H46" s="99">
        <v>0</v>
      </c>
      <c r="I46" s="99">
        <v>0</v>
      </c>
      <c r="J46" s="99">
        <v>0</v>
      </c>
      <c r="K46" s="99">
        <v>0</v>
      </c>
      <c r="L46" s="99">
        <v>0</v>
      </c>
      <c r="M46" s="99">
        <v>0</v>
      </c>
      <c r="N46" s="99">
        <v>0</v>
      </c>
      <c r="O46" s="99">
        <v>0</v>
      </c>
      <c r="P46" s="99">
        <v>0</v>
      </c>
      <c r="Q46" s="96">
        <f>SUM(F46:P46)</f>
        <v>0</v>
      </c>
      <c r="R46" s="76"/>
    </row>
    <row r="47" spans="1:18" ht="12.75">
      <c r="A47" s="98"/>
      <c r="B47" s="100" t="s">
        <v>149</v>
      </c>
      <c r="C47" s="94"/>
      <c r="D47" s="94"/>
      <c r="E47" s="95">
        <v>61</v>
      </c>
      <c r="F47" s="99">
        <v>0</v>
      </c>
      <c r="G47" s="99">
        <v>0</v>
      </c>
      <c r="H47" s="99">
        <v>0</v>
      </c>
      <c r="I47" s="99">
        <v>0</v>
      </c>
      <c r="J47" s="99">
        <v>0</v>
      </c>
      <c r="K47" s="99">
        <v>0</v>
      </c>
      <c r="L47" s="99">
        <v>0</v>
      </c>
      <c r="M47" s="99">
        <v>0</v>
      </c>
      <c r="N47" s="99">
        <v>0</v>
      </c>
      <c r="O47" s="99">
        <v>0</v>
      </c>
      <c r="P47" s="99">
        <v>0</v>
      </c>
      <c r="Q47" s="96">
        <f>SUM(F47:P47)</f>
        <v>0</v>
      </c>
      <c r="R47" s="76"/>
    </row>
    <row r="48" spans="1:18" ht="12.75">
      <c r="A48" s="98"/>
      <c r="B48" s="94" t="s">
        <v>150</v>
      </c>
      <c r="C48" s="94"/>
      <c r="D48" s="94"/>
      <c r="E48" s="95">
        <v>62</v>
      </c>
      <c r="F48" s="99">
        <v>0</v>
      </c>
      <c r="G48" s="99">
        <v>0</v>
      </c>
      <c r="H48" s="99">
        <v>0</v>
      </c>
      <c r="I48" s="99">
        <v>0</v>
      </c>
      <c r="J48" s="99">
        <v>0</v>
      </c>
      <c r="K48" s="99">
        <v>0</v>
      </c>
      <c r="L48" s="99">
        <v>0</v>
      </c>
      <c r="M48" s="99">
        <v>0</v>
      </c>
      <c r="N48" s="99">
        <v>0</v>
      </c>
      <c r="O48" s="99">
        <v>0</v>
      </c>
      <c r="P48" s="99">
        <v>0</v>
      </c>
      <c r="Q48" s="96">
        <f>SUM(F48:P48)</f>
        <v>0</v>
      </c>
      <c r="R48" s="76"/>
    </row>
    <row r="49" spans="1:18" ht="12.75">
      <c r="A49" s="98"/>
      <c r="B49" s="100" t="s">
        <v>151</v>
      </c>
      <c r="C49" s="94"/>
      <c r="D49" s="94"/>
      <c r="E49" s="95"/>
      <c r="F49" s="96"/>
      <c r="G49" s="96"/>
      <c r="H49" s="96"/>
      <c r="I49" s="96"/>
      <c r="J49" s="96"/>
      <c r="K49" s="96"/>
      <c r="L49" s="96"/>
      <c r="M49" s="96"/>
      <c r="N49" s="96"/>
      <c r="O49" s="96"/>
      <c r="P49" s="96"/>
      <c r="Q49" s="96"/>
      <c r="R49" s="76"/>
    </row>
    <row r="50" spans="1:18" ht="12.75">
      <c r="A50" s="98"/>
      <c r="B50" s="94" t="s">
        <v>152</v>
      </c>
      <c r="C50" s="94"/>
      <c r="D50" s="94"/>
      <c r="E50" s="95"/>
      <c r="F50" s="96"/>
      <c r="G50" s="96"/>
      <c r="H50" s="96"/>
      <c r="I50" s="96"/>
      <c r="J50" s="96"/>
      <c r="K50" s="96"/>
      <c r="L50" s="96"/>
      <c r="M50" s="96"/>
      <c r="N50" s="96"/>
      <c r="O50" s="96"/>
      <c r="P50" s="96"/>
      <c r="Q50" s="96"/>
      <c r="R50" s="76"/>
    </row>
    <row r="51" spans="1:18" ht="12.75">
      <c r="A51" s="98"/>
      <c r="B51" s="94" t="s">
        <v>153</v>
      </c>
      <c r="C51" s="100"/>
      <c r="D51" s="94"/>
      <c r="E51" s="95">
        <v>630</v>
      </c>
      <c r="F51" s="99">
        <v>0</v>
      </c>
      <c r="G51" s="99">
        <v>0</v>
      </c>
      <c r="H51" s="99">
        <v>0</v>
      </c>
      <c r="I51" s="99">
        <v>0</v>
      </c>
      <c r="J51" s="99">
        <v>0</v>
      </c>
      <c r="K51" s="99">
        <v>0</v>
      </c>
      <c r="L51" s="99">
        <v>0</v>
      </c>
      <c r="M51" s="99">
        <v>0</v>
      </c>
      <c r="N51" s="99">
        <v>0</v>
      </c>
      <c r="O51" s="99">
        <v>0</v>
      </c>
      <c r="P51" s="99">
        <v>0</v>
      </c>
      <c r="Q51" s="96">
        <f>SUM(F51:P51)</f>
        <v>0</v>
      </c>
      <c r="R51" s="76"/>
    </row>
    <row r="52" spans="1:18" ht="12.75">
      <c r="A52" s="98"/>
      <c r="B52" s="94" t="s">
        <v>154</v>
      </c>
      <c r="C52" s="100"/>
      <c r="D52" s="94"/>
      <c r="E52" s="95"/>
      <c r="F52" s="96"/>
      <c r="G52" s="96"/>
      <c r="H52" s="96"/>
      <c r="I52" s="96"/>
      <c r="J52" s="96"/>
      <c r="K52" s="96"/>
      <c r="L52" s="96"/>
      <c r="M52" s="96"/>
      <c r="N52" s="96"/>
      <c r="O52" s="96"/>
      <c r="P52" s="96"/>
      <c r="Q52" s="96"/>
      <c r="R52" s="76"/>
    </row>
    <row r="53" spans="1:18" ht="12.75">
      <c r="A53" s="98"/>
      <c r="B53" s="94" t="s">
        <v>155</v>
      </c>
      <c r="C53" s="100"/>
      <c r="D53" s="94"/>
      <c r="E53" s="95"/>
      <c r="F53" s="96"/>
      <c r="G53" s="96"/>
      <c r="H53" s="96"/>
      <c r="I53" s="96"/>
      <c r="J53" s="96"/>
      <c r="K53" s="96"/>
      <c r="L53" s="96"/>
      <c r="M53" s="96"/>
      <c r="N53" s="96"/>
      <c r="O53" s="96"/>
      <c r="P53" s="96"/>
      <c r="Q53" s="96"/>
      <c r="R53" s="76"/>
    </row>
    <row r="54" spans="1:18" ht="12.75">
      <c r="A54" s="98"/>
      <c r="B54" s="94" t="s">
        <v>156</v>
      </c>
      <c r="C54" s="100"/>
      <c r="D54" s="94"/>
      <c r="E54" s="95" t="s">
        <v>157</v>
      </c>
      <c r="F54" s="99">
        <v>0</v>
      </c>
      <c r="G54" s="99">
        <v>0</v>
      </c>
      <c r="H54" s="99">
        <v>0</v>
      </c>
      <c r="I54" s="99">
        <v>0</v>
      </c>
      <c r="J54" s="99">
        <v>0</v>
      </c>
      <c r="K54" s="99">
        <v>0</v>
      </c>
      <c r="L54" s="99">
        <v>0</v>
      </c>
      <c r="M54" s="99">
        <v>0</v>
      </c>
      <c r="N54" s="99">
        <v>0</v>
      </c>
      <c r="O54" s="99">
        <v>0</v>
      </c>
      <c r="P54" s="99">
        <v>0</v>
      </c>
      <c r="Q54" s="96">
        <f>SUM(F54:P54)</f>
        <v>0</v>
      </c>
      <c r="R54" s="76"/>
    </row>
    <row r="55" spans="1:18" ht="12.75">
      <c r="A55" s="98"/>
      <c r="B55" s="94" t="s">
        <v>158</v>
      </c>
      <c r="C55" s="100"/>
      <c r="D55" s="94"/>
      <c r="E55" s="95"/>
      <c r="F55" s="96"/>
      <c r="G55" s="96"/>
      <c r="H55" s="96"/>
      <c r="I55" s="96"/>
      <c r="J55" s="96"/>
      <c r="K55" s="96"/>
      <c r="L55" s="96"/>
      <c r="M55" s="96"/>
      <c r="N55" s="96"/>
      <c r="O55" s="96"/>
      <c r="P55" s="96"/>
      <c r="Q55" s="96"/>
      <c r="R55" s="76"/>
    </row>
    <row r="56" spans="1:18" ht="12.75">
      <c r="A56" s="98"/>
      <c r="B56" s="94" t="s">
        <v>159</v>
      </c>
      <c r="C56" s="100"/>
      <c r="D56" s="94"/>
      <c r="E56" s="95" t="s">
        <v>160</v>
      </c>
      <c r="F56" s="99">
        <v>0</v>
      </c>
      <c r="G56" s="99">
        <v>0</v>
      </c>
      <c r="H56" s="99">
        <v>0</v>
      </c>
      <c r="I56" s="99">
        <v>0</v>
      </c>
      <c r="J56" s="99">
        <v>0</v>
      </c>
      <c r="K56" s="99">
        <v>0</v>
      </c>
      <c r="L56" s="99">
        <v>0</v>
      </c>
      <c r="M56" s="99">
        <v>0</v>
      </c>
      <c r="N56" s="99">
        <v>0</v>
      </c>
      <c r="O56" s="99">
        <v>0</v>
      </c>
      <c r="P56" s="99">
        <v>0</v>
      </c>
      <c r="Q56" s="96">
        <f>SUM(F56:P56)</f>
        <v>0</v>
      </c>
      <c r="R56" s="76"/>
    </row>
    <row r="57" spans="1:18" ht="12.75">
      <c r="A57" s="98"/>
      <c r="B57" s="94" t="s">
        <v>161</v>
      </c>
      <c r="C57" s="94"/>
      <c r="D57" s="94"/>
      <c r="E57" s="95" t="s">
        <v>162</v>
      </c>
      <c r="F57" s="99">
        <v>0</v>
      </c>
      <c r="G57" s="99">
        <v>0</v>
      </c>
      <c r="H57" s="99">
        <v>0</v>
      </c>
      <c r="I57" s="99">
        <v>0</v>
      </c>
      <c r="J57" s="99">
        <v>0</v>
      </c>
      <c r="K57" s="99">
        <v>0</v>
      </c>
      <c r="L57" s="99">
        <v>0</v>
      </c>
      <c r="M57" s="99">
        <v>0</v>
      </c>
      <c r="N57" s="99">
        <v>0</v>
      </c>
      <c r="O57" s="99">
        <v>0</v>
      </c>
      <c r="P57" s="99">
        <v>0</v>
      </c>
      <c r="Q57" s="96">
        <f>SUM(F57:P57)</f>
        <v>0</v>
      </c>
      <c r="R57" s="76"/>
    </row>
    <row r="58" spans="1:18" ht="12.75">
      <c r="A58" s="98"/>
      <c r="B58" s="100" t="s">
        <v>163</v>
      </c>
      <c r="C58" s="94"/>
      <c r="D58" s="94"/>
      <c r="E58" s="95"/>
      <c r="F58" s="96"/>
      <c r="G58" s="96"/>
      <c r="H58" s="96"/>
      <c r="I58" s="96"/>
      <c r="J58" s="96"/>
      <c r="K58" s="96"/>
      <c r="L58" s="96"/>
      <c r="M58" s="96"/>
      <c r="N58" s="96"/>
      <c r="O58" s="96"/>
      <c r="P58" s="96"/>
      <c r="Q58" s="96"/>
      <c r="R58" s="76"/>
    </row>
    <row r="59" spans="1:18" ht="12.75">
      <c r="A59" s="98"/>
      <c r="B59" s="100" t="s">
        <v>164</v>
      </c>
      <c r="C59" s="94"/>
      <c r="D59" s="94"/>
      <c r="E59" s="95">
        <v>649</v>
      </c>
      <c r="F59" s="99">
        <v>0</v>
      </c>
      <c r="G59" s="99">
        <v>0</v>
      </c>
      <c r="H59" s="99">
        <v>0</v>
      </c>
      <c r="I59" s="99">
        <v>0</v>
      </c>
      <c r="J59" s="99">
        <v>0</v>
      </c>
      <c r="K59" s="99">
        <v>0</v>
      </c>
      <c r="L59" s="99">
        <v>0</v>
      </c>
      <c r="M59" s="99">
        <v>0</v>
      </c>
      <c r="N59" s="99">
        <v>0</v>
      </c>
      <c r="O59" s="99">
        <v>0</v>
      </c>
      <c r="P59" s="99">
        <v>0</v>
      </c>
      <c r="Q59" s="96">
        <f>SUM(F59:P59)</f>
        <v>0</v>
      </c>
      <c r="R59" s="76"/>
    </row>
    <row r="60" spans="1:18" ht="12.75">
      <c r="A60" s="98"/>
      <c r="B60" s="100"/>
      <c r="C60" s="94"/>
      <c r="D60" s="94"/>
      <c r="E60" s="95"/>
      <c r="F60" s="96"/>
      <c r="G60" s="96"/>
      <c r="H60" s="96"/>
      <c r="I60" s="96"/>
      <c r="J60" s="96"/>
      <c r="K60" s="96"/>
      <c r="L60" s="96"/>
      <c r="M60" s="96"/>
      <c r="N60" s="96"/>
      <c r="O60" s="96"/>
      <c r="P60" s="96"/>
      <c r="Q60" s="96"/>
      <c r="R60" s="76"/>
    </row>
    <row r="61" spans="1:18" ht="12.75">
      <c r="A61" s="101" t="s">
        <v>165</v>
      </c>
      <c r="B61" s="102"/>
      <c r="C61" s="89"/>
      <c r="D61" s="89"/>
      <c r="E61" s="90">
        <v>65</v>
      </c>
      <c r="F61" s="103">
        <v>0</v>
      </c>
      <c r="G61" s="103">
        <v>0</v>
      </c>
      <c r="H61" s="103">
        <v>0</v>
      </c>
      <c r="I61" s="103">
        <v>0</v>
      </c>
      <c r="J61" s="103">
        <v>0</v>
      </c>
      <c r="K61" s="103">
        <v>0</v>
      </c>
      <c r="L61" s="103">
        <v>0</v>
      </c>
      <c r="M61" s="103">
        <v>0</v>
      </c>
      <c r="N61" s="103">
        <v>0</v>
      </c>
      <c r="O61" s="103">
        <v>0</v>
      </c>
      <c r="P61" s="103">
        <v>0</v>
      </c>
      <c r="Q61" s="91">
        <f>SUM(F61:P61)</f>
        <v>0</v>
      </c>
      <c r="R61" s="76"/>
    </row>
    <row r="62" spans="1:18" ht="12.75">
      <c r="A62" s="104"/>
      <c r="B62" s="105"/>
      <c r="C62" s="106"/>
      <c r="D62" s="106"/>
      <c r="E62" s="107"/>
      <c r="F62" s="108"/>
      <c r="G62" s="108"/>
      <c r="H62" s="108"/>
      <c r="I62" s="108"/>
      <c r="J62" s="108"/>
      <c r="K62" s="108"/>
      <c r="L62" s="108"/>
      <c r="M62" s="108"/>
      <c r="N62" s="108"/>
      <c r="O62" s="108"/>
      <c r="P62" s="108"/>
      <c r="Q62" s="91"/>
      <c r="R62" s="76"/>
    </row>
    <row r="63" spans="1:18" ht="12.75">
      <c r="A63" s="101" t="s">
        <v>166</v>
      </c>
      <c r="B63" s="102"/>
      <c r="C63" s="89"/>
      <c r="D63" s="89"/>
      <c r="E63" s="90">
        <v>66</v>
      </c>
      <c r="F63" s="103">
        <v>0</v>
      </c>
      <c r="G63" s="103">
        <v>0</v>
      </c>
      <c r="H63" s="103">
        <v>0</v>
      </c>
      <c r="I63" s="103">
        <v>0</v>
      </c>
      <c r="J63" s="103">
        <v>0</v>
      </c>
      <c r="K63" s="103">
        <v>0</v>
      </c>
      <c r="L63" s="103">
        <v>0</v>
      </c>
      <c r="M63" s="103">
        <v>0</v>
      </c>
      <c r="N63" s="103">
        <v>0</v>
      </c>
      <c r="O63" s="103">
        <v>0</v>
      </c>
      <c r="P63" s="103">
        <v>0</v>
      </c>
      <c r="Q63" s="91">
        <f>SUM(F63:P63)</f>
        <v>0</v>
      </c>
      <c r="R63" s="76"/>
    </row>
    <row r="64" spans="1:18" ht="12.75">
      <c r="A64" s="98"/>
      <c r="B64" s="94"/>
      <c r="C64" s="94"/>
      <c r="D64" s="94"/>
      <c r="E64" s="95"/>
      <c r="F64" s="96"/>
      <c r="G64" s="96"/>
      <c r="H64" s="96"/>
      <c r="I64" s="96"/>
      <c r="J64" s="96"/>
      <c r="K64" s="96"/>
      <c r="L64" s="96"/>
      <c r="M64" s="96"/>
      <c r="N64" s="96"/>
      <c r="O64" s="96"/>
      <c r="P64" s="96"/>
      <c r="Q64" s="96"/>
      <c r="R64" s="76"/>
    </row>
    <row r="65" spans="1:18" ht="12.75">
      <c r="A65" s="101" t="s">
        <v>167</v>
      </c>
      <c r="B65" s="89"/>
      <c r="C65" s="89"/>
      <c r="D65" s="89"/>
      <c r="E65" s="90"/>
      <c r="F65" s="91"/>
      <c r="G65" s="91"/>
      <c r="H65" s="91"/>
      <c r="I65" s="91"/>
      <c r="J65" s="91"/>
      <c r="K65" s="91"/>
      <c r="L65" s="91"/>
      <c r="M65" s="91"/>
      <c r="N65" s="91"/>
      <c r="O65" s="91"/>
      <c r="P65" s="91"/>
      <c r="Q65" s="91"/>
      <c r="R65" s="76"/>
    </row>
    <row r="66" spans="1:18" ht="12.75">
      <c r="A66" s="101" t="s">
        <v>141</v>
      </c>
      <c r="B66" s="89"/>
      <c r="C66" s="89"/>
      <c r="D66" s="89"/>
      <c r="E66" s="90">
        <v>680</v>
      </c>
      <c r="F66" s="103">
        <v>0</v>
      </c>
      <c r="G66" s="103">
        <v>0</v>
      </c>
      <c r="H66" s="103">
        <v>0</v>
      </c>
      <c r="I66" s="103">
        <v>0</v>
      </c>
      <c r="J66" s="103">
        <v>0</v>
      </c>
      <c r="K66" s="103">
        <v>0</v>
      </c>
      <c r="L66" s="103">
        <v>0</v>
      </c>
      <c r="M66" s="103">
        <v>0</v>
      </c>
      <c r="N66" s="103">
        <v>0</v>
      </c>
      <c r="O66" s="103">
        <v>0</v>
      </c>
      <c r="P66" s="103">
        <v>0</v>
      </c>
      <c r="Q66" s="91">
        <f>SUM(F66:P66)</f>
        <v>0</v>
      </c>
      <c r="R66" s="76"/>
    </row>
    <row r="67" spans="1:18" ht="12.75">
      <c r="A67" s="104"/>
      <c r="B67" s="106"/>
      <c r="C67" s="106"/>
      <c r="D67" s="106"/>
      <c r="E67" s="107"/>
      <c r="F67" s="108"/>
      <c r="G67" s="108"/>
      <c r="H67" s="108"/>
      <c r="I67" s="108"/>
      <c r="J67" s="108"/>
      <c r="K67" s="108"/>
      <c r="L67" s="108"/>
      <c r="M67" s="108"/>
      <c r="N67" s="108"/>
      <c r="O67" s="108"/>
      <c r="P67" s="108"/>
      <c r="Q67" s="108"/>
      <c r="R67" s="76"/>
    </row>
    <row r="68" spans="1:18" ht="12.75">
      <c r="A68" s="101" t="s">
        <v>178</v>
      </c>
      <c r="B68" s="89"/>
      <c r="C68" s="89"/>
      <c r="D68" s="89"/>
      <c r="E68" s="90" t="s">
        <v>168</v>
      </c>
      <c r="F68" s="103">
        <v>0</v>
      </c>
      <c r="G68" s="103">
        <v>0</v>
      </c>
      <c r="H68" s="103">
        <v>0</v>
      </c>
      <c r="I68" s="103">
        <v>0</v>
      </c>
      <c r="J68" s="103">
        <v>0</v>
      </c>
      <c r="K68" s="103">
        <v>0</v>
      </c>
      <c r="L68" s="103">
        <v>0</v>
      </c>
      <c r="M68" s="103">
        <v>0</v>
      </c>
      <c r="N68" s="103">
        <v>0</v>
      </c>
      <c r="O68" s="103">
        <v>0</v>
      </c>
      <c r="P68" s="103">
        <v>0</v>
      </c>
      <c r="Q68" s="91">
        <f>SUM(F68:P68)</f>
        <v>0</v>
      </c>
      <c r="R68" s="76"/>
    </row>
    <row r="69" spans="1:18" ht="12.75">
      <c r="A69" s="104"/>
      <c r="B69" s="106"/>
      <c r="C69" s="106"/>
      <c r="D69" s="106"/>
      <c r="E69" s="107"/>
      <c r="F69" s="108"/>
      <c r="G69" s="108"/>
      <c r="H69" s="108"/>
      <c r="I69" s="108"/>
      <c r="J69" s="108"/>
      <c r="K69" s="108"/>
      <c r="L69" s="108"/>
      <c r="M69" s="108"/>
      <c r="N69" s="108"/>
      <c r="O69" s="108"/>
      <c r="P69" s="108"/>
      <c r="Q69" s="108"/>
      <c r="R69" s="76"/>
    </row>
    <row r="70" spans="1:18" ht="12.75">
      <c r="A70" s="101" t="s">
        <v>174</v>
      </c>
      <c r="B70" s="89"/>
      <c r="C70" s="102"/>
      <c r="D70" s="89"/>
      <c r="E70" s="90"/>
      <c r="F70" s="103">
        <v>0</v>
      </c>
      <c r="G70" s="103">
        <v>0</v>
      </c>
      <c r="H70" s="103">
        <v>0</v>
      </c>
      <c r="I70" s="103">
        <v>0</v>
      </c>
      <c r="J70" s="103">
        <v>0</v>
      </c>
      <c r="K70" s="103">
        <v>0</v>
      </c>
      <c r="L70" s="103">
        <v>0</v>
      </c>
      <c r="M70" s="103">
        <v>0</v>
      </c>
      <c r="N70" s="103">
        <v>0</v>
      </c>
      <c r="O70" s="103">
        <v>0</v>
      </c>
      <c r="P70" s="103">
        <v>0</v>
      </c>
      <c r="Q70" s="91">
        <f>SUM(F70:P70)</f>
        <v>0</v>
      </c>
      <c r="R70" s="76"/>
    </row>
    <row r="71" spans="1:18" ht="12.75">
      <c r="A71" s="98"/>
      <c r="B71" s="94"/>
      <c r="C71" s="94"/>
      <c r="D71" s="94"/>
      <c r="E71" s="95"/>
      <c r="F71" s="96"/>
      <c r="G71" s="96"/>
      <c r="H71" s="96"/>
      <c r="I71" s="96"/>
      <c r="J71" s="96"/>
      <c r="K71" s="96"/>
      <c r="L71" s="96"/>
      <c r="M71" s="96"/>
      <c r="N71" s="96"/>
      <c r="O71" s="96"/>
      <c r="P71" s="96"/>
      <c r="Q71" s="96"/>
      <c r="R71" s="76"/>
    </row>
    <row r="72" spans="1:18" ht="15.75">
      <c r="A72" s="111"/>
      <c r="B72" s="112"/>
      <c r="C72" s="112"/>
      <c r="D72" s="113"/>
      <c r="E72" s="114"/>
      <c r="F72" s="115"/>
      <c r="G72" s="115"/>
      <c r="H72" s="115"/>
      <c r="I72" s="115"/>
      <c r="J72" s="115"/>
      <c r="K72" s="115"/>
      <c r="L72" s="115"/>
      <c r="M72" s="115"/>
      <c r="N72" s="115"/>
      <c r="O72" s="115"/>
      <c r="P72" s="115"/>
      <c r="Q72" s="115"/>
      <c r="R72" s="76"/>
    </row>
    <row r="73" spans="1:18" ht="15">
      <c r="A73" s="116"/>
      <c r="B73" s="117"/>
      <c r="C73" s="117"/>
      <c r="D73" s="118" t="s">
        <v>40</v>
      </c>
      <c r="E73" s="119"/>
      <c r="F73" s="120">
        <f aca="true" t="shared" si="3" ref="F73:Q73">SUM(F44,F61,F63,F66,F68,F70)</f>
        <v>0</v>
      </c>
      <c r="G73" s="120">
        <f t="shared" si="3"/>
        <v>0</v>
      </c>
      <c r="H73" s="120">
        <f t="shared" si="3"/>
        <v>0</v>
      </c>
      <c r="I73" s="120">
        <f>SUM(I44,I61,I63,I66,I68,I70)</f>
        <v>0</v>
      </c>
      <c r="J73" s="120">
        <f>SUM(J44,J61,J63,J66,J68,J70)</f>
        <v>0</v>
      </c>
      <c r="K73" s="120">
        <f t="shared" si="3"/>
        <v>0</v>
      </c>
      <c r="L73" s="120">
        <f t="shared" si="3"/>
        <v>0</v>
      </c>
      <c r="M73" s="120">
        <f t="shared" si="3"/>
        <v>0</v>
      </c>
      <c r="N73" s="120">
        <f>SUM(N44,N61,N63,N66,N68,N70)</f>
        <v>0</v>
      </c>
      <c r="O73" s="120">
        <f>SUM(O44,O61,O63,O66,O68,O70)</f>
        <v>0</v>
      </c>
      <c r="P73" s="120">
        <f t="shared" si="3"/>
        <v>0</v>
      </c>
      <c r="Q73" s="120">
        <f t="shared" si="3"/>
        <v>0</v>
      </c>
      <c r="R73" s="76"/>
    </row>
    <row r="74" spans="1:18" ht="16.5" thickBot="1">
      <c r="A74" s="121"/>
      <c r="B74" s="122"/>
      <c r="C74" s="122"/>
      <c r="D74" s="123"/>
      <c r="E74" s="124"/>
      <c r="F74" s="125"/>
      <c r="G74" s="125"/>
      <c r="H74" s="125"/>
      <c r="I74" s="125"/>
      <c r="J74" s="125"/>
      <c r="K74" s="125"/>
      <c r="L74" s="125"/>
      <c r="M74" s="125"/>
      <c r="N74" s="125"/>
      <c r="O74" s="125"/>
      <c r="P74" s="125"/>
      <c r="Q74" s="125"/>
      <c r="R74" s="92"/>
    </row>
    <row r="75" spans="1:18" ht="13.5" thickTop="1">
      <c r="A75" s="130"/>
      <c r="B75" s="130"/>
      <c r="C75" s="130"/>
      <c r="D75" s="130"/>
      <c r="E75" s="131"/>
      <c r="F75" s="132"/>
      <c r="G75" s="132"/>
      <c r="H75" s="132"/>
      <c r="I75" s="132"/>
      <c r="J75" s="132"/>
      <c r="K75" s="132"/>
      <c r="L75" s="132"/>
      <c r="M75" s="132"/>
      <c r="N75" s="132"/>
      <c r="O75" s="132"/>
      <c r="P75" s="132"/>
      <c r="Q75" s="132"/>
      <c r="R75" s="92"/>
    </row>
    <row r="76" spans="1:18" ht="12.75">
      <c r="A76" s="130"/>
      <c r="B76" s="130"/>
      <c r="C76" s="130"/>
      <c r="D76" s="130" t="s">
        <v>175</v>
      </c>
      <c r="E76" s="131"/>
      <c r="F76" s="133">
        <f aca="true" t="shared" si="4" ref="F76:Q76">SUM(F12,F21,F23,F26,F29)</f>
        <v>0</v>
      </c>
      <c r="G76" s="133">
        <f t="shared" si="4"/>
        <v>0</v>
      </c>
      <c r="H76" s="133">
        <f t="shared" si="4"/>
        <v>0</v>
      </c>
      <c r="I76" s="133">
        <f t="shared" si="4"/>
        <v>0</v>
      </c>
      <c r="J76" s="133">
        <f t="shared" si="4"/>
        <v>0</v>
      </c>
      <c r="K76" s="133">
        <f t="shared" si="4"/>
        <v>0</v>
      </c>
      <c r="L76" s="133">
        <f t="shared" si="4"/>
        <v>0</v>
      </c>
      <c r="M76" s="133">
        <f t="shared" si="4"/>
        <v>0</v>
      </c>
      <c r="N76" s="133">
        <f t="shared" si="4"/>
        <v>0</v>
      </c>
      <c r="O76" s="133">
        <f t="shared" si="4"/>
        <v>0</v>
      </c>
      <c r="P76" s="133">
        <f t="shared" si="4"/>
        <v>0</v>
      </c>
      <c r="Q76" s="134">
        <f t="shared" si="4"/>
        <v>0</v>
      </c>
      <c r="R76" s="92"/>
    </row>
    <row r="77" spans="1:18" ht="12.75">
      <c r="A77" s="130"/>
      <c r="B77" s="130"/>
      <c r="C77" s="130"/>
      <c r="D77" s="130" t="s">
        <v>176</v>
      </c>
      <c r="E77" s="131"/>
      <c r="F77" s="133">
        <f aca="true" t="shared" si="5" ref="F77:Q77">SUM(F44,F61,F63,F66,F68)</f>
        <v>0</v>
      </c>
      <c r="G77" s="133">
        <f t="shared" si="5"/>
        <v>0</v>
      </c>
      <c r="H77" s="133">
        <f t="shared" si="5"/>
        <v>0</v>
      </c>
      <c r="I77" s="133">
        <f>SUM(I44,I61,I63,I66,I68)</f>
        <v>0</v>
      </c>
      <c r="J77" s="133">
        <f>SUM(J44,J61,J63,J66,J68)</f>
        <v>0</v>
      </c>
      <c r="K77" s="133">
        <f t="shared" si="5"/>
        <v>0</v>
      </c>
      <c r="L77" s="133">
        <f t="shared" si="5"/>
        <v>0</v>
      </c>
      <c r="M77" s="133">
        <f t="shared" si="5"/>
        <v>0</v>
      </c>
      <c r="N77" s="133">
        <f>SUM(N44,N61,N63,N66,N68)</f>
        <v>0</v>
      </c>
      <c r="O77" s="133">
        <f>SUM(O44,O61,O63,O66,O68)</f>
        <v>0</v>
      </c>
      <c r="P77" s="133">
        <f t="shared" si="5"/>
        <v>0</v>
      </c>
      <c r="Q77" s="134">
        <f t="shared" si="5"/>
        <v>0</v>
      </c>
      <c r="R77" s="92"/>
    </row>
    <row r="78" spans="1:18" ht="12.75">
      <c r="A78" s="130"/>
      <c r="B78" s="130"/>
      <c r="C78" s="130"/>
      <c r="D78" s="130" t="s">
        <v>177</v>
      </c>
      <c r="E78" s="131"/>
      <c r="F78" s="133">
        <f aca="true" t="shared" si="6" ref="F78:Q78">F76-F77</f>
        <v>0</v>
      </c>
      <c r="G78" s="133">
        <f t="shared" si="6"/>
        <v>0</v>
      </c>
      <c r="H78" s="133">
        <f t="shared" si="6"/>
        <v>0</v>
      </c>
      <c r="I78" s="133">
        <f>I76-I77</f>
        <v>0</v>
      </c>
      <c r="J78" s="133">
        <f>J76-J77</f>
        <v>0</v>
      </c>
      <c r="K78" s="133">
        <f t="shared" si="6"/>
        <v>0</v>
      </c>
      <c r="L78" s="133">
        <f t="shared" si="6"/>
        <v>0</v>
      </c>
      <c r="M78" s="133">
        <f t="shared" si="6"/>
        <v>0</v>
      </c>
      <c r="N78" s="133">
        <f>N76-N77</f>
        <v>0</v>
      </c>
      <c r="O78" s="133">
        <f>O76-O77</f>
        <v>0</v>
      </c>
      <c r="P78" s="133">
        <f t="shared" si="6"/>
        <v>0</v>
      </c>
      <c r="Q78" s="134">
        <f t="shared" si="6"/>
        <v>0</v>
      </c>
      <c r="R78" s="92"/>
    </row>
    <row r="79" spans="1:18" ht="12.75">
      <c r="A79" s="130"/>
      <c r="B79" s="130"/>
      <c r="C79" s="130"/>
      <c r="D79" s="130"/>
      <c r="E79" s="131"/>
      <c r="F79" s="130"/>
      <c r="G79" s="130"/>
      <c r="H79" s="130"/>
      <c r="I79" s="130"/>
      <c r="J79" s="130"/>
      <c r="K79" s="130"/>
      <c r="L79" s="130"/>
      <c r="M79" s="130"/>
      <c r="N79" s="130"/>
      <c r="O79" s="130"/>
      <c r="P79" s="130"/>
      <c r="Q79" s="130"/>
      <c r="R79" s="130"/>
    </row>
    <row r="80" spans="1:18" ht="12.75">
      <c r="A80" s="130"/>
      <c r="B80" s="130"/>
      <c r="C80" s="130"/>
      <c r="D80" s="135"/>
      <c r="E80" s="131"/>
      <c r="F80" s="130"/>
      <c r="G80" s="130"/>
      <c r="H80" s="130"/>
      <c r="I80" s="130"/>
      <c r="J80" s="130"/>
      <c r="K80" s="130"/>
      <c r="L80" s="130"/>
      <c r="M80" s="130"/>
      <c r="N80" s="130"/>
      <c r="O80" s="130"/>
      <c r="P80" s="130"/>
      <c r="Q80" s="130"/>
      <c r="R80" s="130"/>
    </row>
    <row r="81" spans="1:18" ht="12.75">
      <c r="A81" s="130"/>
      <c r="B81" s="130"/>
      <c r="C81" s="130"/>
      <c r="D81" s="130"/>
      <c r="E81" s="131"/>
      <c r="F81" s="130"/>
      <c r="G81" s="130"/>
      <c r="H81" s="130"/>
      <c r="I81" s="130"/>
      <c r="J81" s="130"/>
      <c r="K81" s="130"/>
      <c r="L81" s="130"/>
      <c r="M81" s="130"/>
      <c r="N81" s="130"/>
      <c r="O81" s="130"/>
      <c r="P81" s="130"/>
      <c r="Q81" s="130"/>
      <c r="R81" s="130"/>
    </row>
    <row r="82" spans="1:18" ht="12.75">
      <c r="A82" s="130"/>
      <c r="B82" s="130"/>
      <c r="C82" s="130"/>
      <c r="D82" s="130"/>
      <c r="E82" s="131"/>
      <c r="F82" s="130"/>
      <c r="G82" s="130"/>
      <c r="H82" s="130"/>
      <c r="I82" s="130"/>
      <c r="J82" s="130"/>
      <c r="K82" s="130"/>
      <c r="L82" s="130"/>
      <c r="M82" s="130"/>
      <c r="N82" s="130"/>
      <c r="O82" s="130"/>
      <c r="P82" s="130"/>
      <c r="Q82" s="130"/>
      <c r="R82" s="130"/>
    </row>
    <row r="83" spans="1:18" ht="12.75">
      <c r="A83" s="130"/>
      <c r="B83" s="130"/>
      <c r="C83" s="130"/>
      <c r="D83" s="130"/>
      <c r="E83" s="131"/>
      <c r="F83" s="130"/>
      <c r="G83" s="130"/>
      <c r="H83" s="130"/>
      <c r="I83" s="130"/>
      <c r="J83" s="130"/>
      <c r="K83" s="130"/>
      <c r="L83" s="130"/>
      <c r="M83" s="130"/>
      <c r="N83" s="130"/>
      <c r="O83" s="130"/>
      <c r="P83" s="130"/>
      <c r="Q83" s="130"/>
      <c r="R83" s="130"/>
    </row>
    <row r="84" spans="1:18" ht="12.75">
      <c r="A84" s="130"/>
      <c r="B84" s="130"/>
      <c r="C84" s="130"/>
      <c r="D84" s="130"/>
      <c r="E84" s="131"/>
      <c r="F84" s="130"/>
      <c r="G84" s="130"/>
      <c r="H84" s="130"/>
      <c r="I84" s="130"/>
      <c r="J84" s="130"/>
      <c r="K84" s="130"/>
      <c r="L84" s="130"/>
      <c r="M84" s="130"/>
      <c r="N84" s="130"/>
      <c r="O84" s="130"/>
      <c r="P84" s="130"/>
      <c r="Q84" s="130"/>
      <c r="R84" s="130"/>
    </row>
    <row r="85" spans="1:18" ht="12.75">
      <c r="A85" s="130"/>
      <c r="B85" s="130"/>
      <c r="C85" s="130"/>
      <c r="D85" s="130"/>
      <c r="E85" s="131"/>
      <c r="F85" s="130"/>
      <c r="G85" s="130"/>
      <c r="H85" s="130"/>
      <c r="I85" s="130"/>
      <c r="J85" s="130"/>
      <c r="K85" s="130"/>
      <c r="L85" s="130"/>
      <c r="M85" s="130"/>
      <c r="N85" s="130"/>
      <c r="O85" s="130"/>
      <c r="P85" s="130"/>
      <c r="Q85" s="130"/>
      <c r="R85" s="130"/>
    </row>
    <row r="86" spans="1:18" ht="12.75">
      <c r="A86" s="130"/>
      <c r="B86" s="130"/>
      <c r="C86" s="130"/>
      <c r="D86" s="130"/>
      <c r="E86" s="131"/>
      <c r="F86" s="130"/>
      <c r="G86" s="130"/>
      <c r="H86" s="130"/>
      <c r="I86" s="130"/>
      <c r="J86" s="130"/>
      <c r="K86" s="130"/>
      <c r="L86" s="130"/>
      <c r="M86" s="130"/>
      <c r="N86" s="130"/>
      <c r="O86" s="130"/>
      <c r="P86" s="130"/>
      <c r="Q86" s="130"/>
      <c r="R86" s="130"/>
    </row>
    <row r="87" spans="1:18" ht="12.75">
      <c r="A87" s="130"/>
      <c r="B87" s="130"/>
      <c r="C87" s="130"/>
      <c r="D87" s="130"/>
      <c r="E87" s="131"/>
      <c r="F87" s="130"/>
      <c r="G87" s="130"/>
      <c r="H87" s="130"/>
      <c r="I87" s="130"/>
      <c r="J87" s="130"/>
      <c r="K87" s="130"/>
      <c r="L87" s="130"/>
      <c r="M87" s="130"/>
      <c r="N87" s="130"/>
      <c r="O87" s="130"/>
      <c r="P87" s="130"/>
      <c r="Q87" s="130"/>
      <c r="R87" s="130"/>
    </row>
    <row r="88" spans="1:18" ht="12.75">
      <c r="A88" s="130"/>
      <c r="B88" s="130"/>
      <c r="C88" s="130"/>
      <c r="D88" s="130"/>
      <c r="E88" s="131"/>
      <c r="F88" s="130"/>
      <c r="G88" s="130"/>
      <c r="H88" s="130"/>
      <c r="I88" s="130"/>
      <c r="J88" s="130"/>
      <c r="K88" s="130"/>
      <c r="L88" s="130"/>
      <c r="M88" s="130"/>
      <c r="N88" s="130"/>
      <c r="O88" s="130"/>
      <c r="P88" s="130"/>
      <c r="Q88" s="130"/>
      <c r="R88" s="130"/>
    </row>
    <row r="89" spans="1:18" ht="12.75">
      <c r="A89" s="130"/>
      <c r="B89" s="130"/>
      <c r="C89" s="130"/>
      <c r="D89" s="130"/>
      <c r="E89" s="131"/>
      <c r="F89" s="130"/>
      <c r="G89" s="130"/>
      <c r="H89" s="130"/>
      <c r="I89" s="130"/>
      <c r="J89" s="130"/>
      <c r="K89" s="130"/>
      <c r="L89" s="130"/>
      <c r="M89" s="130"/>
      <c r="N89" s="130"/>
      <c r="O89" s="130"/>
      <c r="P89" s="130"/>
      <c r="Q89" s="130"/>
      <c r="R89" s="130"/>
    </row>
    <row r="90" spans="1:18" ht="12.75">
      <c r="A90" s="130"/>
      <c r="B90" s="130"/>
      <c r="C90" s="130"/>
      <c r="D90" s="130"/>
      <c r="E90" s="131"/>
      <c r="F90" s="130"/>
      <c r="G90" s="130"/>
      <c r="H90" s="130"/>
      <c r="I90" s="130"/>
      <c r="J90" s="130"/>
      <c r="K90" s="130"/>
      <c r="L90" s="130"/>
      <c r="M90" s="130"/>
      <c r="N90" s="130"/>
      <c r="O90" s="130"/>
      <c r="P90" s="130"/>
      <c r="Q90" s="130"/>
      <c r="R90" s="130"/>
    </row>
    <row r="91" spans="1:18" ht="12.75">
      <c r="A91" s="130"/>
      <c r="B91" s="130"/>
      <c r="C91" s="130"/>
      <c r="D91" s="130"/>
      <c r="E91" s="131"/>
      <c r="F91" s="130"/>
      <c r="G91" s="130"/>
      <c r="H91" s="130"/>
      <c r="I91" s="130"/>
      <c r="J91" s="130"/>
      <c r="K91" s="130"/>
      <c r="L91" s="130"/>
      <c r="M91" s="130"/>
      <c r="N91" s="130"/>
      <c r="O91" s="130"/>
      <c r="P91" s="130"/>
      <c r="Q91" s="130"/>
      <c r="R91" s="130"/>
    </row>
    <row r="92" spans="1:18" ht="12.75">
      <c r="A92" s="130"/>
      <c r="B92" s="130"/>
      <c r="C92" s="130"/>
      <c r="D92" s="130"/>
      <c r="E92" s="131"/>
      <c r="F92" s="130"/>
      <c r="G92" s="130"/>
      <c r="H92" s="130"/>
      <c r="I92" s="130"/>
      <c r="J92" s="130"/>
      <c r="K92" s="130"/>
      <c r="L92" s="130"/>
      <c r="M92" s="130"/>
      <c r="N92" s="130"/>
      <c r="O92" s="130"/>
      <c r="P92" s="130"/>
      <c r="Q92" s="130"/>
      <c r="R92" s="130"/>
    </row>
    <row r="93" spans="1:18" ht="12.75">
      <c r="A93" s="130"/>
      <c r="B93" s="130"/>
      <c r="C93" s="130"/>
      <c r="D93" s="130"/>
      <c r="E93" s="131"/>
      <c r="F93" s="130"/>
      <c r="G93" s="130"/>
      <c r="H93" s="130"/>
      <c r="I93" s="130"/>
      <c r="J93" s="130"/>
      <c r="K93" s="130"/>
      <c r="L93" s="130"/>
      <c r="M93" s="130"/>
      <c r="N93" s="130"/>
      <c r="O93" s="130"/>
      <c r="P93" s="130"/>
      <c r="Q93" s="130"/>
      <c r="R93" s="130"/>
    </row>
    <row r="94" spans="1:18" ht="12.75">
      <c r="A94" s="130"/>
      <c r="B94" s="130"/>
      <c r="C94" s="130"/>
      <c r="D94" s="130"/>
      <c r="E94" s="131"/>
      <c r="F94" s="130"/>
      <c r="G94" s="130"/>
      <c r="H94" s="130"/>
      <c r="I94" s="130"/>
      <c r="J94" s="130"/>
      <c r="K94" s="130"/>
      <c r="L94" s="130"/>
      <c r="M94" s="130"/>
      <c r="N94" s="130"/>
      <c r="O94" s="130"/>
      <c r="P94" s="130"/>
      <c r="Q94" s="130"/>
      <c r="R94" s="130"/>
    </row>
    <row r="95" spans="1:18" ht="12.75">
      <c r="A95" s="130"/>
      <c r="B95" s="130"/>
      <c r="C95" s="130"/>
      <c r="D95" s="130"/>
      <c r="E95" s="131"/>
      <c r="F95" s="130"/>
      <c r="G95" s="130"/>
      <c r="H95" s="130"/>
      <c r="I95" s="130"/>
      <c r="J95" s="130"/>
      <c r="K95" s="130"/>
      <c r="L95" s="130"/>
      <c r="M95" s="130"/>
      <c r="N95" s="130"/>
      <c r="O95" s="130"/>
      <c r="P95" s="130"/>
      <c r="Q95" s="130"/>
      <c r="R95" s="130"/>
    </row>
    <row r="96" spans="1:18" ht="12.75">
      <c r="A96" s="130"/>
      <c r="B96" s="130"/>
      <c r="C96" s="130"/>
      <c r="D96" s="130"/>
      <c r="E96" s="131"/>
      <c r="F96" s="130"/>
      <c r="G96" s="130"/>
      <c r="H96" s="130"/>
      <c r="I96" s="130"/>
      <c r="J96" s="130"/>
      <c r="K96" s="130"/>
      <c r="L96" s="130"/>
      <c r="M96" s="130"/>
      <c r="N96" s="130"/>
      <c r="O96" s="130"/>
      <c r="P96" s="130"/>
      <c r="Q96" s="130"/>
      <c r="R96" s="130"/>
    </row>
    <row r="97" spans="1:18" ht="12.75">
      <c r="A97" s="130"/>
      <c r="B97" s="130"/>
      <c r="C97" s="130"/>
      <c r="D97" s="130"/>
      <c r="E97" s="131"/>
      <c r="F97" s="130"/>
      <c r="G97" s="130"/>
      <c r="H97" s="130"/>
      <c r="I97" s="130"/>
      <c r="J97" s="130"/>
      <c r="K97" s="130"/>
      <c r="L97" s="130"/>
      <c r="M97" s="130"/>
      <c r="N97" s="130"/>
      <c r="O97" s="130"/>
      <c r="P97" s="130"/>
      <c r="Q97" s="130"/>
      <c r="R97" s="130"/>
    </row>
    <row r="98" spans="1:18" ht="12.75">
      <c r="A98" s="130"/>
      <c r="B98" s="130"/>
      <c r="C98" s="130"/>
      <c r="D98" s="130"/>
      <c r="E98" s="131"/>
      <c r="F98" s="130"/>
      <c r="G98" s="130"/>
      <c r="H98" s="130"/>
      <c r="I98" s="130"/>
      <c r="J98" s="130"/>
      <c r="K98" s="130"/>
      <c r="L98" s="130"/>
      <c r="M98" s="130"/>
      <c r="N98" s="130"/>
      <c r="O98" s="130"/>
      <c r="P98" s="130"/>
      <c r="Q98" s="130"/>
      <c r="R98" s="130"/>
    </row>
    <row r="99" spans="1:18" ht="12.75">
      <c r="A99" s="130"/>
      <c r="B99" s="130"/>
      <c r="C99" s="130"/>
      <c r="D99" s="130"/>
      <c r="E99" s="131"/>
      <c r="F99" s="130"/>
      <c r="G99" s="130"/>
      <c r="H99" s="130"/>
      <c r="I99" s="130"/>
      <c r="J99" s="130"/>
      <c r="K99" s="130"/>
      <c r="L99" s="130"/>
      <c r="M99" s="130"/>
      <c r="N99" s="130"/>
      <c r="O99" s="130"/>
      <c r="P99" s="130"/>
      <c r="Q99" s="130"/>
      <c r="R99" s="130"/>
    </row>
    <row r="100" spans="1:18" ht="12.75">
      <c r="A100" s="130"/>
      <c r="B100" s="130"/>
      <c r="C100" s="130"/>
      <c r="D100" s="130"/>
      <c r="E100" s="131"/>
      <c r="F100" s="130"/>
      <c r="G100" s="130"/>
      <c r="H100" s="130"/>
      <c r="I100" s="130"/>
      <c r="J100" s="130"/>
      <c r="K100" s="130"/>
      <c r="L100" s="130"/>
      <c r="M100" s="130"/>
      <c r="N100" s="130"/>
      <c r="O100" s="130"/>
      <c r="P100" s="130"/>
      <c r="Q100" s="130"/>
      <c r="R100" s="130"/>
    </row>
    <row r="101" spans="1:18" ht="12.75">
      <c r="A101" s="130"/>
      <c r="B101" s="130"/>
      <c r="C101" s="130"/>
      <c r="D101" s="130"/>
      <c r="E101" s="131"/>
      <c r="F101" s="130"/>
      <c r="G101" s="130"/>
      <c r="H101" s="130"/>
      <c r="I101" s="130"/>
      <c r="J101" s="130"/>
      <c r="K101" s="130"/>
      <c r="L101" s="130"/>
      <c r="M101" s="130"/>
      <c r="N101" s="130"/>
      <c r="O101" s="130"/>
      <c r="P101" s="130"/>
      <c r="Q101" s="130"/>
      <c r="R101" s="130"/>
    </row>
    <row r="102" spans="1:18" ht="12.75">
      <c r="A102" s="130"/>
      <c r="B102" s="130"/>
      <c r="C102" s="130"/>
      <c r="D102" s="130"/>
      <c r="E102" s="131"/>
      <c r="F102" s="130"/>
      <c r="G102" s="130"/>
      <c r="H102" s="130"/>
      <c r="I102" s="130"/>
      <c r="J102" s="130"/>
      <c r="K102" s="130"/>
      <c r="L102" s="130"/>
      <c r="M102" s="130"/>
      <c r="N102" s="130"/>
      <c r="O102" s="130"/>
      <c r="P102" s="130"/>
      <c r="Q102" s="130"/>
      <c r="R102" s="130"/>
    </row>
    <row r="103" spans="1:18" ht="12.75">
      <c r="A103" s="130"/>
      <c r="B103" s="130"/>
      <c r="C103" s="130"/>
      <c r="D103" s="130"/>
      <c r="E103" s="131"/>
      <c r="F103" s="130"/>
      <c r="G103" s="130"/>
      <c r="H103" s="130"/>
      <c r="I103" s="130"/>
      <c r="J103" s="130"/>
      <c r="K103" s="130"/>
      <c r="L103" s="130"/>
      <c r="M103" s="130"/>
      <c r="N103" s="130"/>
      <c r="O103" s="130"/>
      <c r="P103" s="130"/>
      <c r="Q103" s="130"/>
      <c r="R103" s="130"/>
    </row>
    <row r="104" spans="1:18" ht="12.75">
      <c r="A104" s="130"/>
      <c r="B104" s="130"/>
      <c r="C104" s="130"/>
      <c r="D104" s="130"/>
      <c r="E104" s="131"/>
      <c r="F104" s="130"/>
      <c r="G104" s="130"/>
      <c r="H104" s="130"/>
      <c r="I104" s="130"/>
      <c r="J104" s="130"/>
      <c r="K104" s="130"/>
      <c r="L104" s="130"/>
      <c r="M104" s="130"/>
      <c r="N104" s="130"/>
      <c r="O104" s="130"/>
      <c r="P104" s="130"/>
      <c r="Q104" s="130"/>
      <c r="R104" s="130"/>
    </row>
    <row r="105" spans="1:18" ht="12.75">
      <c r="A105" s="130"/>
      <c r="B105" s="130"/>
      <c r="C105" s="130"/>
      <c r="D105" s="130"/>
      <c r="E105" s="131"/>
      <c r="F105" s="130"/>
      <c r="G105" s="130"/>
      <c r="H105" s="130"/>
      <c r="I105" s="130"/>
      <c r="J105" s="130"/>
      <c r="K105" s="130"/>
      <c r="L105" s="130"/>
      <c r="M105" s="130"/>
      <c r="N105" s="130"/>
      <c r="O105" s="130"/>
      <c r="P105" s="130"/>
      <c r="Q105" s="130"/>
      <c r="R105" s="130"/>
    </row>
    <row r="106" spans="1:18" ht="12.75">
      <c r="A106" s="130"/>
      <c r="B106" s="130"/>
      <c r="C106" s="130"/>
      <c r="D106" s="130"/>
      <c r="E106" s="131"/>
      <c r="F106" s="130"/>
      <c r="G106" s="130"/>
      <c r="H106" s="130"/>
      <c r="I106" s="130"/>
      <c r="J106" s="130"/>
      <c r="K106" s="130"/>
      <c r="L106" s="130"/>
      <c r="M106" s="130"/>
      <c r="N106" s="130"/>
      <c r="O106" s="130"/>
      <c r="P106" s="130"/>
      <c r="Q106" s="130"/>
      <c r="R106" s="130"/>
    </row>
    <row r="107" spans="1:18" ht="12.75">
      <c r="A107" s="130"/>
      <c r="B107" s="130"/>
      <c r="C107" s="130"/>
      <c r="D107" s="130"/>
      <c r="E107" s="131"/>
      <c r="F107" s="130"/>
      <c r="G107" s="130"/>
      <c r="H107" s="130"/>
      <c r="I107" s="130"/>
      <c r="J107" s="130"/>
      <c r="K107" s="130"/>
      <c r="L107" s="130"/>
      <c r="M107" s="130"/>
      <c r="N107" s="130"/>
      <c r="O107" s="130"/>
      <c r="P107" s="130"/>
      <c r="Q107" s="130"/>
      <c r="R107" s="130"/>
    </row>
    <row r="108" spans="1:18" ht="12.75">
      <c r="A108" s="130"/>
      <c r="B108" s="130"/>
      <c r="C108" s="130"/>
      <c r="D108" s="130"/>
      <c r="E108" s="131"/>
      <c r="F108" s="130"/>
      <c r="G108" s="130"/>
      <c r="H108" s="130"/>
      <c r="I108" s="130"/>
      <c r="J108" s="130"/>
      <c r="K108" s="130"/>
      <c r="L108" s="130"/>
      <c r="M108" s="130"/>
      <c r="N108" s="130"/>
      <c r="O108" s="130"/>
      <c r="P108" s="130"/>
      <c r="Q108" s="130"/>
      <c r="R108" s="130"/>
    </row>
    <row r="109" spans="1:18" ht="12.75">
      <c r="A109" s="130"/>
      <c r="B109" s="130"/>
      <c r="C109" s="130"/>
      <c r="D109" s="130"/>
      <c r="E109" s="131"/>
      <c r="F109" s="130"/>
      <c r="G109" s="130"/>
      <c r="H109" s="130"/>
      <c r="I109" s="130"/>
      <c r="J109" s="130"/>
      <c r="K109" s="130"/>
      <c r="L109" s="130"/>
      <c r="M109" s="130"/>
      <c r="N109" s="130"/>
      <c r="O109" s="130"/>
      <c r="P109" s="130"/>
      <c r="Q109" s="130"/>
      <c r="R109" s="130"/>
    </row>
    <row r="110" spans="1:18" ht="12.75">
      <c r="A110" s="130"/>
      <c r="B110" s="130"/>
      <c r="C110" s="130"/>
      <c r="D110" s="130"/>
      <c r="E110" s="131"/>
      <c r="F110" s="130"/>
      <c r="G110" s="130"/>
      <c r="H110" s="130"/>
      <c r="I110" s="130"/>
      <c r="J110" s="130"/>
      <c r="K110" s="130"/>
      <c r="L110" s="130"/>
      <c r="M110" s="130"/>
      <c r="N110" s="130"/>
      <c r="O110" s="130"/>
      <c r="P110" s="130"/>
      <c r="Q110" s="130"/>
      <c r="R110" s="130"/>
    </row>
    <row r="111" spans="1:18" ht="12.75">
      <c r="A111" s="130"/>
      <c r="B111" s="130"/>
      <c r="C111" s="130"/>
      <c r="D111" s="130"/>
      <c r="E111" s="131"/>
      <c r="F111" s="130"/>
      <c r="G111" s="130"/>
      <c r="H111" s="130"/>
      <c r="I111" s="130"/>
      <c r="J111" s="130"/>
      <c r="K111" s="130"/>
      <c r="L111" s="130"/>
      <c r="M111" s="130"/>
      <c r="N111" s="130"/>
      <c r="O111" s="130"/>
      <c r="P111" s="130"/>
      <c r="Q111" s="130"/>
      <c r="R111" s="130"/>
    </row>
    <row r="112" spans="1:18" ht="12.75">
      <c r="A112" s="130"/>
      <c r="B112" s="130"/>
      <c r="C112" s="130"/>
      <c r="D112" s="130"/>
      <c r="E112" s="131"/>
      <c r="F112" s="130"/>
      <c r="G112" s="130"/>
      <c r="H112" s="130"/>
      <c r="I112" s="130"/>
      <c r="J112" s="130"/>
      <c r="K112" s="130"/>
      <c r="L112" s="130"/>
      <c r="M112" s="130"/>
      <c r="N112" s="130"/>
      <c r="O112" s="130"/>
      <c r="P112" s="130"/>
      <c r="Q112" s="130"/>
      <c r="R112" s="130"/>
    </row>
    <row r="113" spans="1:18" ht="12.75">
      <c r="A113" s="130"/>
      <c r="B113" s="130"/>
      <c r="C113" s="130"/>
      <c r="D113" s="130"/>
      <c r="E113" s="131"/>
      <c r="F113" s="130"/>
      <c r="G113" s="130"/>
      <c r="H113" s="130"/>
      <c r="I113" s="130"/>
      <c r="J113" s="130"/>
      <c r="K113" s="130"/>
      <c r="L113" s="130"/>
      <c r="M113" s="130"/>
      <c r="N113" s="130"/>
      <c r="O113" s="130"/>
      <c r="P113" s="130"/>
      <c r="Q113" s="130"/>
      <c r="R113" s="130"/>
    </row>
    <row r="114" spans="1:18" ht="12.75">
      <c r="A114" s="130"/>
      <c r="B114" s="130"/>
      <c r="C114" s="130"/>
      <c r="D114" s="130"/>
      <c r="E114" s="131"/>
      <c r="F114" s="130"/>
      <c r="G114" s="130"/>
      <c r="H114" s="130"/>
      <c r="I114" s="130"/>
      <c r="J114" s="130"/>
      <c r="K114" s="130"/>
      <c r="L114" s="130"/>
      <c r="M114" s="130"/>
      <c r="N114" s="130"/>
      <c r="O114" s="130"/>
      <c r="P114" s="130"/>
      <c r="Q114" s="130"/>
      <c r="R114" s="130"/>
    </row>
    <row r="115" spans="1:18" ht="12.75">
      <c r="A115" s="130"/>
      <c r="B115" s="130"/>
      <c r="C115" s="130"/>
      <c r="D115" s="130"/>
      <c r="E115" s="131"/>
      <c r="F115" s="130"/>
      <c r="G115" s="130"/>
      <c r="H115" s="130"/>
      <c r="I115" s="130"/>
      <c r="J115" s="130"/>
      <c r="K115" s="130"/>
      <c r="L115" s="130"/>
      <c r="M115" s="130"/>
      <c r="N115" s="130"/>
      <c r="O115" s="130"/>
      <c r="P115" s="130"/>
      <c r="Q115" s="130"/>
      <c r="R115" s="130"/>
    </row>
    <row r="116" spans="1:18" ht="12.75">
      <c r="A116" s="130"/>
      <c r="B116" s="130"/>
      <c r="C116" s="130"/>
      <c r="D116" s="130"/>
      <c r="E116" s="131"/>
      <c r="F116" s="130"/>
      <c r="G116" s="130"/>
      <c r="H116" s="130"/>
      <c r="I116" s="130"/>
      <c r="J116" s="130"/>
      <c r="K116" s="130"/>
      <c r="L116" s="130"/>
      <c r="M116" s="130"/>
      <c r="N116" s="130"/>
      <c r="O116" s="130"/>
      <c r="P116" s="130"/>
      <c r="Q116" s="130"/>
      <c r="R116" s="130"/>
    </row>
    <row r="117" spans="1:18" ht="12.75">
      <c r="A117" s="130"/>
      <c r="B117" s="130"/>
      <c r="C117" s="130"/>
      <c r="D117" s="130"/>
      <c r="E117" s="131"/>
      <c r="F117" s="130"/>
      <c r="G117" s="130"/>
      <c r="H117" s="130"/>
      <c r="I117" s="130"/>
      <c r="J117" s="130"/>
      <c r="K117" s="130"/>
      <c r="L117" s="130"/>
      <c r="M117" s="130"/>
      <c r="N117" s="130"/>
      <c r="O117" s="130"/>
      <c r="P117" s="130"/>
      <c r="Q117" s="130"/>
      <c r="R117" s="130"/>
    </row>
    <row r="118" spans="1:18" ht="12.75">
      <c r="A118" s="130"/>
      <c r="B118" s="130"/>
      <c r="C118" s="130"/>
      <c r="D118" s="130"/>
      <c r="E118" s="131"/>
      <c r="F118" s="130"/>
      <c r="G118" s="130"/>
      <c r="H118" s="130"/>
      <c r="I118" s="130"/>
      <c r="J118" s="130"/>
      <c r="K118" s="130"/>
      <c r="L118" s="130"/>
      <c r="M118" s="130"/>
      <c r="N118" s="130"/>
      <c r="O118" s="130"/>
      <c r="P118" s="130"/>
      <c r="Q118" s="130"/>
      <c r="R118" s="130"/>
    </row>
    <row r="119" spans="1:18" ht="12.75">
      <c r="A119" s="130"/>
      <c r="B119" s="130"/>
      <c r="C119" s="130"/>
      <c r="D119" s="130"/>
      <c r="E119" s="131"/>
      <c r="F119" s="130"/>
      <c r="G119" s="130"/>
      <c r="H119" s="130"/>
      <c r="I119" s="130"/>
      <c r="J119" s="130"/>
      <c r="K119" s="130"/>
      <c r="L119" s="130"/>
      <c r="M119" s="130"/>
      <c r="N119" s="130"/>
      <c r="O119" s="130"/>
      <c r="P119" s="130"/>
      <c r="Q119" s="130"/>
      <c r="R119" s="130"/>
    </row>
    <row r="120" spans="1:18" ht="12.75">
      <c r="A120" s="130"/>
      <c r="B120" s="130"/>
      <c r="C120" s="130"/>
      <c r="D120" s="130"/>
      <c r="E120" s="131"/>
      <c r="F120" s="130"/>
      <c r="G120" s="130"/>
      <c r="H120" s="130"/>
      <c r="I120" s="130"/>
      <c r="J120" s="130"/>
      <c r="K120" s="130"/>
      <c r="L120" s="130"/>
      <c r="M120" s="130"/>
      <c r="N120" s="130"/>
      <c r="O120" s="130"/>
      <c r="P120" s="130"/>
      <c r="Q120" s="130"/>
      <c r="R120" s="130"/>
    </row>
    <row r="121" spans="1:18" ht="12.75">
      <c r="A121" s="127"/>
      <c r="B121" s="127"/>
      <c r="C121" s="127"/>
      <c r="D121" s="127"/>
      <c r="E121" s="136"/>
      <c r="F121" s="127"/>
      <c r="G121" s="127"/>
      <c r="H121" s="127"/>
      <c r="I121" s="127"/>
      <c r="J121" s="127"/>
      <c r="K121" s="127"/>
      <c r="L121" s="127"/>
      <c r="M121" s="127"/>
      <c r="N121" s="127"/>
      <c r="O121" s="127"/>
      <c r="P121" s="127"/>
      <c r="Q121" s="127"/>
      <c r="R121" s="127"/>
    </row>
    <row r="122" spans="1:18" ht="12.75">
      <c r="A122" s="127"/>
      <c r="B122" s="127"/>
      <c r="C122" s="127"/>
      <c r="D122" s="127"/>
      <c r="E122" s="136"/>
      <c r="F122" s="127"/>
      <c r="G122" s="127"/>
      <c r="H122" s="127"/>
      <c r="I122" s="127"/>
      <c r="J122" s="127"/>
      <c r="K122" s="127"/>
      <c r="L122" s="127"/>
      <c r="M122" s="127"/>
      <c r="N122" s="127"/>
      <c r="O122" s="127"/>
      <c r="P122" s="127"/>
      <c r="Q122" s="127"/>
      <c r="R122" s="127"/>
    </row>
    <row r="123" spans="1:18" ht="12.75">
      <c r="A123" s="127"/>
      <c r="B123" s="127"/>
      <c r="C123" s="127"/>
      <c r="D123" s="127"/>
      <c r="E123" s="136"/>
      <c r="F123" s="127"/>
      <c r="G123" s="127"/>
      <c r="H123" s="127"/>
      <c r="I123" s="127"/>
      <c r="J123" s="127"/>
      <c r="K123" s="127"/>
      <c r="L123" s="127"/>
      <c r="M123" s="127"/>
      <c r="N123" s="127"/>
      <c r="O123" s="127"/>
      <c r="P123" s="127"/>
      <c r="Q123" s="127"/>
      <c r="R123" s="127"/>
    </row>
    <row r="124" spans="1:18" ht="12.75">
      <c r="A124" s="127"/>
      <c r="B124" s="127"/>
      <c r="C124" s="127"/>
      <c r="D124" s="127"/>
      <c r="E124" s="136"/>
      <c r="F124" s="127"/>
      <c r="G124" s="127"/>
      <c r="H124" s="127"/>
      <c r="I124" s="127"/>
      <c r="J124" s="127"/>
      <c r="K124" s="127"/>
      <c r="L124" s="127"/>
      <c r="M124" s="127"/>
      <c r="N124" s="127"/>
      <c r="O124" s="127"/>
      <c r="P124" s="127"/>
      <c r="Q124" s="127"/>
      <c r="R124" s="127"/>
    </row>
  </sheetData>
  <sheetProtection/>
  <mergeCells count="17">
    <mergeCell ref="F40:I40"/>
    <mergeCell ref="K40:N40"/>
    <mergeCell ref="Q38:Q39"/>
    <mergeCell ref="P6:P7"/>
    <mergeCell ref="Q6:Q7"/>
    <mergeCell ref="F38:J39"/>
    <mergeCell ref="K38:O39"/>
    <mergeCell ref="F8:I8"/>
    <mergeCell ref="K8:N8"/>
    <mergeCell ref="P38:P39"/>
    <mergeCell ref="A1:L1"/>
    <mergeCell ref="A6:D7"/>
    <mergeCell ref="E6:E7"/>
    <mergeCell ref="F6:J7"/>
    <mergeCell ref="K6:O7"/>
    <mergeCell ref="A38:D39"/>
    <mergeCell ref="E38:E3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5" r:id="rId1"/>
  <colBreaks count="1" manualBreakCount="1">
    <brk id="17" max="121" man="1"/>
  </colBreaks>
</worksheet>
</file>

<file path=xl/worksheets/sheet3.xml><?xml version="1.0" encoding="utf-8"?>
<worksheet xmlns="http://schemas.openxmlformats.org/spreadsheetml/2006/main" xmlns:r="http://schemas.openxmlformats.org/officeDocument/2006/relationships">
  <sheetPr>
    <pageSetUpPr fitToPage="1"/>
  </sheetPr>
  <dimension ref="A1:R124"/>
  <sheetViews>
    <sheetView zoomScale="80" zoomScaleNormal="80" zoomScalePageLayoutView="0" workbookViewId="0" topLeftCell="A9">
      <selection activeCell="D9" sqref="D9"/>
    </sheetView>
  </sheetViews>
  <sheetFormatPr defaultColWidth="9.140625" defaultRowHeight="12.75"/>
  <cols>
    <col min="1" max="1" width="4.140625" style="74" customWidth="1"/>
    <col min="2" max="2" width="22.421875" style="74" customWidth="1"/>
    <col min="3" max="3" width="1.421875" style="74" customWidth="1"/>
    <col min="4" max="4" width="23.00390625" style="74" customWidth="1"/>
    <col min="5" max="5" width="10.7109375" style="75" customWidth="1"/>
    <col min="6" max="7" width="26.140625" style="74" customWidth="1"/>
    <col min="8" max="10" width="23.7109375" style="74" customWidth="1"/>
    <col min="11" max="12" width="25.00390625" style="74" customWidth="1"/>
    <col min="13" max="15" width="22.421875" style="74" customWidth="1"/>
    <col min="16" max="16" width="31.57421875" style="74" customWidth="1"/>
    <col min="17" max="17" width="19.7109375" style="74" customWidth="1"/>
    <col min="18" max="18" width="18.7109375" style="74" customWidth="1"/>
    <col min="19" max="16384" width="9.140625" style="35" customWidth="1"/>
  </cols>
  <sheetData>
    <row r="1" spans="1:18" ht="18" customHeight="1" thickBot="1">
      <c r="A1" s="761" t="str">
        <f>" TABEL 1B: Resultatenrekening (algemene boekhouding) voor boekjaar "&amp;TITELBLAD!E19&amp;" (waarden boekhouding)"</f>
        <v> TABEL 1B: Resultatenrekening (algemene boekhouding) voor boekjaar 2016 (waarden boekhouding)</v>
      </c>
      <c r="B1" s="762"/>
      <c r="C1" s="762"/>
      <c r="D1" s="762"/>
      <c r="E1" s="762"/>
      <c r="F1" s="762"/>
      <c r="G1" s="762"/>
      <c r="H1" s="762"/>
      <c r="I1" s="762"/>
      <c r="J1" s="762"/>
      <c r="K1" s="762"/>
      <c r="L1" s="763"/>
      <c r="M1" s="35"/>
      <c r="N1" s="35"/>
      <c r="O1" s="35"/>
      <c r="P1" s="35"/>
      <c r="Q1" s="35"/>
      <c r="R1" s="35"/>
    </row>
    <row r="2" spans="1:18" ht="18">
      <c r="A2" s="66"/>
      <c r="B2" s="66"/>
      <c r="C2" s="66"/>
      <c r="D2" s="66"/>
      <c r="E2" s="67"/>
      <c r="F2" s="66"/>
      <c r="G2" s="66"/>
      <c r="H2" s="66"/>
      <c r="I2" s="66"/>
      <c r="J2" s="66"/>
      <c r="K2" s="66"/>
      <c r="L2" s="66"/>
      <c r="M2" s="66"/>
      <c r="N2" s="66"/>
      <c r="O2" s="66"/>
      <c r="P2" s="66"/>
      <c r="Q2" s="66"/>
      <c r="R2" s="67"/>
    </row>
    <row r="3" spans="2:11" s="68" customFormat="1" ht="12.75">
      <c r="B3" s="69" t="s">
        <v>94</v>
      </c>
      <c r="C3" s="70"/>
      <c r="K3" s="70"/>
    </row>
    <row r="4" spans="2:11" s="68" customFormat="1" ht="12.75">
      <c r="B4" s="71" t="s">
        <v>426</v>
      </c>
      <c r="C4" s="70"/>
      <c r="K4" s="70"/>
    </row>
    <row r="5" spans="1:18" ht="13.5" thickBot="1">
      <c r="A5" s="72"/>
      <c r="B5" s="72"/>
      <c r="C5" s="72"/>
      <c r="D5" s="72"/>
      <c r="E5" s="73"/>
      <c r="F5" s="72"/>
      <c r="G5" s="72"/>
      <c r="H5" s="72"/>
      <c r="I5" s="72"/>
      <c r="J5" s="72"/>
      <c r="K5" s="72"/>
      <c r="L5" s="72"/>
      <c r="M5" s="72"/>
      <c r="N5" s="72"/>
      <c r="O5" s="72"/>
      <c r="P5" s="72"/>
      <c r="Q5" s="72"/>
      <c r="R5" s="72"/>
    </row>
    <row r="6" spans="1:18" ht="13.5" thickTop="1">
      <c r="A6" s="764" t="s">
        <v>129</v>
      </c>
      <c r="B6" s="765"/>
      <c r="C6" s="765"/>
      <c r="D6" s="766"/>
      <c r="E6" s="770" t="s">
        <v>3</v>
      </c>
      <c r="F6" s="772" t="s">
        <v>169</v>
      </c>
      <c r="G6" s="773"/>
      <c r="H6" s="773"/>
      <c r="I6" s="773"/>
      <c r="J6" s="774"/>
      <c r="K6" s="772" t="s">
        <v>170</v>
      </c>
      <c r="L6" s="773"/>
      <c r="M6" s="773"/>
      <c r="N6" s="773"/>
      <c r="O6" s="774"/>
      <c r="P6" s="784" t="s">
        <v>171</v>
      </c>
      <c r="Q6" s="784" t="s">
        <v>40</v>
      </c>
      <c r="R6" s="76"/>
    </row>
    <row r="7" spans="1:18" ht="12.75">
      <c r="A7" s="767"/>
      <c r="B7" s="768"/>
      <c r="C7" s="768"/>
      <c r="D7" s="769"/>
      <c r="E7" s="771"/>
      <c r="F7" s="775"/>
      <c r="G7" s="776"/>
      <c r="H7" s="776"/>
      <c r="I7" s="776"/>
      <c r="J7" s="777"/>
      <c r="K7" s="775"/>
      <c r="L7" s="776"/>
      <c r="M7" s="776"/>
      <c r="N7" s="776"/>
      <c r="O7" s="777"/>
      <c r="P7" s="785"/>
      <c r="Q7" s="785"/>
      <c r="R7" s="76"/>
    </row>
    <row r="8" spans="1:18" ht="25.5">
      <c r="A8" s="737"/>
      <c r="B8" s="738"/>
      <c r="C8" s="738"/>
      <c r="D8" s="738"/>
      <c r="E8" s="739"/>
      <c r="F8" s="780" t="s">
        <v>422</v>
      </c>
      <c r="G8" s="781"/>
      <c r="H8" s="781"/>
      <c r="I8" s="782"/>
      <c r="J8" s="81" t="s">
        <v>171</v>
      </c>
      <c r="K8" s="780" t="s">
        <v>422</v>
      </c>
      <c r="L8" s="781"/>
      <c r="M8" s="781"/>
      <c r="N8" s="783"/>
      <c r="O8" s="740" t="s">
        <v>171</v>
      </c>
      <c r="P8" s="734"/>
      <c r="Q8" s="734"/>
      <c r="R8" s="76"/>
    </row>
    <row r="9" spans="1:18" ht="31.5" customHeight="1">
      <c r="A9" s="77"/>
      <c r="B9" s="78"/>
      <c r="C9" s="79"/>
      <c r="D9" s="79"/>
      <c r="E9" s="80"/>
      <c r="F9" s="81" t="s">
        <v>172</v>
      </c>
      <c r="G9" s="81" t="s">
        <v>173</v>
      </c>
      <c r="H9" s="81" t="s">
        <v>179</v>
      </c>
      <c r="I9" s="81" t="s">
        <v>405</v>
      </c>
      <c r="J9" s="81"/>
      <c r="K9" s="81" t="s">
        <v>172</v>
      </c>
      <c r="L9" s="81" t="s">
        <v>173</v>
      </c>
      <c r="M9" s="81" t="s">
        <v>179</v>
      </c>
      <c r="N9" s="81" t="s">
        <v>405</v>
      </c>
      <c r="O9" s="81"/>
      <c r="P9" s="82"/>
      <c r="Q9" s="82"/>
      <c r="R9" s="76"/>
    </row>
    <row r="10" spans="1:18" ht="12.75">
      <c r="A10" s="77"/>
      <c r="B10" s="78"/>
      <c r="C10" s="79"/>
      <c r="D10" s="79"/>
      <c r="E10" s="80"/>
      <c r="F10" s="83"/>
      <c r="G10" s="83"/>
      <c r="H10" s="83"/>
      <c r="I10" s="83"/>
      <c r="J10" s="83"/>
      <c r="K10" s="83"/>
      <c r="L10" s="83"/>
      <c r="M10" s="83"/>
      <c r="N10" s="83"/>
      <c r="O10" s="83"/>
      <c r="P10" s="83"/>
      <c r="Q10" s="83"/>
      <c r="R10" s="76"/>
    </row>
    <row r="11" spans="1:18" ht="12.75">
      <c r="A11" s="84"/>
      <c r="B11" s="85"/>
      <c r="C11" s="85"/>
      <c r="D11" s="85"/>
      <c r="E11" s="86"/>
      <c r="F11" s="87"/>
      <c r="G11" s="87"/>
      <c r="H11" s="87"/>
      <c r="I11" s="87"/>
      <c r="J11" s="87"/>
      <c r="K11" s="87"/>
      <c r="L11" s="87"/>
      <c r="M11" s="87"/>
      <c r="N11" s="87"/>
      <c r="O11" s="87"/>
      <c r="P11" s="87"/>
      <c r="Q11" s="87"/>
      <c r="R11" s="76"/>
    </row>
    <row r="12" spans="1:18" ht="12.75">
      <c r="A12" s="88" t="s">
        <v>130</v>
      </c>
      <c r="B12" s="89"/>
      <c r="C12" s="89"/>
      <c r="D12" s="89"/>
      <c r="E12" s="90" t="s">
        <v>131</v>
      </c>
      <c r="F12" s="91">
        <f aca="true" t="shared" si="0" ref="F12:Q12">SUM(F14,F17,F18,F19)</f>
        <v>0</v>
      </c>
      <c r="G12" s="91">
        <f t="shared" si="0"/>
        <v>0</v>
      </c>
      <c r="H12" s="91">
        <f t="shared" si="0"/>
        <v>0</v>
      </c>
      <c r="I12" s="91">
        <f>SUM(I14,I17,I18,I19)</f>
        <v>0</v>
      </c>
      <c r="J12" s="91">
        <f>SUM(J14,J17,J18,J19)</f>
        <v>0</v>
      </c>
      <c r="K12" s="91">
        <f t="shared" si="0"/>
        <v>0</v>
      </c>
      <c r="L12" s="91">
        <f t="shared" si="0"/>
        <v>0</v>
      </c>
      <c r="M12" s="91">
        <f t="shared" si="0"/>
        <v>0</v>
      </c>
      <c r="N12" s="91">
        <f>SUM(N14,N17,N18,N19)</f>
        <v>0</v>
      </c>
      <c r="O12" s="91">
        <f>SUM(O14,O17,O18,O19)</f>
        <v>0</v>
      </c>
      <c r="P12" s="91">
        <f t="shared" si="0"/>
        <v>0</v>
      </c>
      <c r="Q12" s="91">
        <f t="shared" si="0"/>
        <v>0</v>
      </c>
      <c r="R12" s="92"/>
    </row>
    <row r="13" spans="1:18" ht="12.75">
      <c r="A13" s="93"/>
      <c r="B13" s="94"/>
      <c r="C13" s="94"/>
      <c r="D13" s="94"/>
      <c r="E13" s="95"/>
      <c r="F13" s="96"/>
      <c r="G13" s="96"/>
      <c r="H13" s="96"/>
      <c r="I13" s="96"/>
      <c r="J13" s="96"/>
      <c r="K13" s="96"/>
      <c r="L13" s="96"/>
      <c r="M13" s="96"/>
      <c r="N13" s="96"/>
      <c r="O13" s="96"/>
      <c r="P13" s="96"/>
      <c r="Q13" s="97"/>
      <c r="R13" s="92"/>
    </row>
    <row r="14" spans="1:18" ht="12.75">
      <c r="A14" s="98"/>
      <c r="B14" s="94" t="s">
        <v>132</v>
      </c>
      <c r="C14" s="94"/>
      <c r="D14" s="94"/>
      <c r="E14" s="95">
        <v>70</v>
      </c>
      <c r="F14" s="99">
        <v>0</v>
      </c>
      <c r="G14" s="99">
        <v>0</v>
      </c>
      <c r="H14" s="99">
        <v>0</v>
      </c>
      <c r="I14" s="99">
        <v>0</v>
      </c>
      <c r="J14" s="99">
        <v>0</v>
      </c>
      <c r="K14" s="99">
        <v>0</v>
      </c>
      <c r="L14" s="99">
        <v>0</v>
      </c>
      <c r="M14" s="99">
        <v>0</v>
      </c>
      <c r="N14" s="99">
        <v>0</v>
      </c>
      <c r="O14" s="99">
        <v>0</v>
      </c>
      <c r="P14" s="99">
        <v>0</v>
      </c>
      <c r="Q14" s="96">
        <f>SUM(F14:P14)</f>
        <v>0</v>
      </c>
      <c r="R14" s="92"/>
    </row>
    <row r="15" spans="1:18" ht="12.75">
      <c r="A15" s="98"/>
      <c r="B15" s="100" t="s">
        <v>133</v>
      </c>
      <c r="C15" s="94"/>
      <c r="D15" s="94"/>
      <c r="E15" s="95"/>
      <c r="F15" s="96"/>
      <c r="G15" s="96"/>
      <c r="H15" s="96"/>
      <c r="I15" s="96"/>
      <c r="J15" s="96"/>
      <c r="K15" s="96"/>
      <c r="L15" s="96"/>
      <c r="M15" s="96"/>
      <c r="N15" s="96"/>
      <c r="O15" s="96"/>
      <c r="P15" s="96"/>
      <c r="Q15" s="96"/>
      <c r="R15" s="92"/>
    </row>
    <row r="16" spans="1:18" ht="12.75">
      <c r="A16" s="98"/>
      <c r="B16" s="94" t="s">
        <v>134</v>
      </c>
      <c r="C16" s="94"/>
      <c r="D16" s="94"/>
      <c r="E16" s="95"/>
      <c r="F16" s="96"/>
      <c r="G16" s="96"/>
      <c r="H16" s="96"/>
      <c r="I16" s="96"/>
      <c r="J16" s="96"/>
      <c r="K16" s="96"/>
      <c r="L16" s="96"/>
      <c r="M16" s="96"/>
      <c r="N16" s="96"/>
      <c r="O16" s="96"/>
      <c r="P16" s="96"/>
      <c r="Q16" s="96"/>
      <c r="R16" s="92"/>
    </row>
    <row r="17" spans="1:18" ht="12.75">
      <c r="A17" s="98"/>
      <c r="B17" s="100" t="s">
        <v>135</v>
      </c>
      <c r="C17" s="94"/>
      <c r="D17" s="94"/>
      <c r="E17" s="95">
        <v>71</v>
      </c>
      <c r="F17" s="99">
        <v>0</v>
      </c>
      <c r="G17" s="99">
        <v>0</v>
      </c>
      <c r="H17" s="99">
        <v>0</v>
      </c>
      <c r="I17" s="99">
        <v>0</v>
      </c>
      <c r="J17" s="99">
        <v>0</v>
      </c>
      <c r="K17" s="99">
        <v>0</v>
      </c>
      <c r="L17" s="99">
        <v>0</v>
      </c>
      <c r="M17" s="99">
        <v>0</v>
      </c>
      <c r="N17" s="99">
        <v>0</v>
      </c>
      <c r="O17" s="99">
        <v>0</v>
      </c>
      <c r="P17" s="99">
        <v>0</v>
      </c>
      <c r="Q17" s="96">
        <f>SUM(F17:P17)</f>
        <v>0</v>
      </c>
      <c r="R17" s="92"/>
    </row>
    <row r="18" spans="1:18" ht="12.75">
      <c r="A18" s="98"/>
      <c r="B18" s="94" t="s">
        <v>136</v>
      </c>
      <c r="C18" s="94"/>
      <c r="D18" s="94"/>
      <c r="E18" s="95">
        <v>72</v>
      </c>
      <c r="F18" s="99">
        <v>0</v>
      </c>
      <c r="G18" s="99">
        <v>0</v>
      </c>
      <c r="H18" s="99">
        <v>0</v>
      </c>
      <c r="I18" s="99">
        <v>0</v>
      </c>
      <c r="J18" s="99">
        <v>0</v>
      </c>
      <c r="K18" s="99">
        <v>0</v>
      </c>
      <c r="L18" s="99">
        <v>0</v>
      </c>
      <c r="M18" s="99">
        <v>0</v>
      </c>
      <c r="N18" s="99">
        <v>0</v>
      </c>
      <c r="O18" s="99">
        <v>0</v>
      </c>
      <c r="P18" s="99">
        <v>0</v>
      </c>
      <c r="Q18" s="96">
        <f>SUM(F18:P18)</f>
        <v>0</v>
      </c>
      <c r="R18" s="92"/>
    </row>
    <row r="19" spans="1:18" ht="12.75">
      <c r="A19" s="98"/>
      <c r="B19" s="94" t="s">
        <v>137</v>
      </c>
      <c r="C19" s="100"/>
      <c r="D19" s="94"/>
      <c r="E19" s="95">
        <v>74</v>
      </c>
      <c r="F19" s="99">
        <v>0</v>
      </c>
      <c r="G19" s="99">
        <v>0</v>
      </c>
      <c r="H19" s="99">
        <v>0</v>
      </c>
      <c r="I19" s="99">
        <v>0</v>
      </c>
      <c r="J19" s="99">
        <v>0</v>
      </c>
      <c r="K19" s="99">
        <v>0</v>
      </c>
      <c r="L19" s="99">
        <v>0</v>
      </c>
      <c r="M19" s="99">
        <v>0</v>
      </c>
      <c r="N19" s="99">
        <v>0</v>
      </c>
      <c r="O19" s="99">
        <v>0</v>
      </c>
      <c r="P19" s="99">
        <v>0</v>
      </c>
      <c r="Q19" s="96">
        <f>SUM(F19:P19)</f>
        <v>0</v>
      </c>
      <c r="R19" s="92"/>
    </row>
    <row r="20" spans="1:18" ht="12.75">
      <c r="A20" s="98"/>
      <c r="B20" s="100"/>
      <c r="C20" s="94"/>
      <c r="D20" s="94"/>
      <c r="E20" s="95"/>
      <c r="F20" s="96"/>
      <c r="G20" s="96"/>
      <c r="H20" s="96"/>
      <c r="I20" s="96"/>
      <c r="J20" s="96"/>
      <c r="K20" s="96"/>
      <c r="L20" s="96"/>
      <c r="M20" s="96"/>
      <c r="N20" s="96"/>
      <c r="O20" s="96"/>
      <c r="P20" s="96"/>
      <c r="Q20" s="96"/>
      <c r="R20" s="92"/>
    </row>
    <row r="21" spans="1:18" ht="12.75">
      <c r="A21" s="101" t="s">
        <v>138</v>
      </c>
      <c r="B21" s="102"/>
      <c r="C21" s="89"/>
      <c r="D21" s="89"/>
      <c r="E21" s="90">
        <v>75</v>
      </c>
      <c r="F21" s="103">
        <v>0</v>
      </c>
      <c r="G21" s="103">
        <v>0</v>
      </c>
      <c r="H21" s="103">
        <v>0</v>
      </c>
      <c r="I21" s="103">
        <v>0</v>
      </c>
      <c r="J21" s="103">
        <v>0</v>
      </c>
      <c r="K21" s="103">
        <v>0</v>
      </c>
      <c r="L21" s="103">
        <v>0</v>
      </c>
      <c r="M21" s="103">
        <v>0</v>
      </c>
      <c r="N21" s="103">
        <v>0</v>
      </c>
      <c r="O21" s="103">
        <v>0</v>
      </c>
      <c r="P21" s="103">
        <v>0</v>
      </c>
      <c r="Q21" s="91">
        <f>SUM(F21:P21)</f>
        <v>0</v>
      </c>
      <c r="R21" s="92"/>
    </row>
    <row r="22" spans="1:18" ht="12.75">
      <c r="A22" s="104"/>
      <c r="B22" s="105"/>
      <c r="C22" s="106"/>
      <c r="D22" s="106"/>
      <c r="E22" s="107"/>
      <c r="F22" s="108"/>
      <c r="G22" s="108"/>
      <c r="H22" s="108"/>
      <c r="I22" s="108"/>
      <c r="J22" s="108"/>
      <c r="K22" s="108"/>
      <c r="L22" s="108"/>
      <c r="M22" s="108"/>
      <c r="N22" s="108"/>
      <c r="O22" s="108"/>
      <c r="P22" s="108"/>
      <c r="Q22" s="91"/>
      <c r="R22" s="92"/>
    </row>
    <row r="23" spans="1:18" ht="12.75">
      <c r="A23" s="101" t="s">
        <v>139</v>
      </c>
      <c r="B23" s="109"/>
      <c r="C23" s="89"/>
      <c r="D23" s="89"/>
      <c r="E23" s="90">
        <v>76</v>
      </c>
      <c r="F23" s="103">
        <v>0</v>
      </c>
      <c r="G23" s="103">
        <v>0</v>
      </c>
      <c r="H23" s="103">
        <v>0</v>
      </c>
      <c r="I23" s="103">
        <v>0</v>
      </c>
      <c r="J23" s="103">
        <v>0</v>
      </c>
      <c r="K23" s="103">
        <v>0</v>
      </c>
      <c r="L23" s="103">
        <v>0</v>
      </c>
      <c r="M23" s="103">
        <v>0</v>
      </c>
      <c r="N23" s="103">
        <v>0</v>
      </c>
      <c r="O23" s="103">
        <v>0</v>
      </c>
      <c r="P23" s="103">
        <v>0</v>
      </c>
      <c r="Q23" s="91">
        <f>SUM(F23:P23)</f>
        <v>0</v>
      </c>
      <c r="R23" s="92"/>
    </row>
    <row r="24" spans="1:18" ht="12.75">
      <c r="A24" s="98"/>
      <c r="B24" s="94"/>
      <c r="C24" s="94"/>
      <c r="D24" s="94"/>
      <c r="E24" s="95"/>
      <c r="F24" s="96"/>
      <c r="G24" s="96"/>
      <c r="H24" s="96"/>
      <c r="I24" s="96"/>
      <c r="J24" s="96"/>
      <c r="K24" s="96"/>
      <c r="L24" s="96"/>
      <c r="M24" s="96"/>
      <c r="N24" s="96"/>
      <c r="O24" s="96"/>
      <c r="P24" s="96"/>
      <c r="Q24" s="96"/>
      <c r="R24" s="92"/>
    </row>
    <row r="25" spans="1:18" ht="12.75">
      <c r="A25" s="101" t="s">
        <v>140</v>
      </c>
      <c r="B25" s="89"/>
      <c r="C25" s="89"/>
      <c r="D25" s="89"/>
      <c r="E25" s="90"/>
      <c r="F25" s="91"/>
      <c r="G25" s="91"/>
      <c r="H25" s="91"/>
      <c r="I25" s="91"/>
      <c r="J25" s="91"/>
      <c r="K25" s="91"/>
      <c r="L25" s="91"/>
      <c r="M25" s="91"/>
      <c r="N25" s="91"/>
      <c r="O25" s="91"/>
      <c r="P25" s="91"/>
      <c r="Q25" s="91"/>
      <c r="R25" s="92"/>
    </row>
    <row r="26" spans="1:18" ht="12.75">
      <c r="A26" s="101" t="s">
        <v>141</v>
      </c>
      <c r="B26" s="89"/>
      <c r="C26" s="89"/>
      <c r="D26" s="89"/>
      <c r="E26" s="90">
        <v>780</v>
      </c>
      <c r="F26" s="103">
        <v>0</v>
      </c>
      <c r="G26" s="103">
        <v>0</v>
      </c>
      <c r="H26" s="103">
        <v>0</v>
      </c>
      <c r="I26" s="103">
        <v>0</v>
      </c>
      <c r="J26" s="103">
        <v>0</v>
      </c>
      <c r="K26" s="103">
        <v>0</v>
      </c>
      <c r="L26" s="103">
        <v>0</v>
      </c>
      <c r="M26" s="103">
        <v>0</v>
      </c>
      <c r="N26" s="103">
        <v>0</v>
      </c>
      <c r="O26" s="103">
        <v>0</v>
      </c>
      <c r="P26" s="103">
        <v>0</v>
      </c>
      <c r="Q26" s="91">
        <f>SUM(F26:P26)</f>
        <v>0</v>
      </c>
      <c r="R26" s="92"/>
    </row>
    <row r="27" spans="1:18" ht="12.75">
      <c r="A27" s="104"/>
      <c r="B27" s="106"/>
      <c r="C27" s="106"/>
      <c r="D27" s="106"/>
      <c r="E27" s="107"/>
      <c r="F27" s="108"/>
      <c r="G27" s="108"/>
      <c r="H27" s="108"/>
      <c r="I27" s="108"/>
      <c r="J27" s="108"/>
      <c r="K27" s="108"/>
      <c r="L27" s="108"/>
      <c r="M27" s="108"/>
      <c r="N27" s="108"/>
      <c r="O27" s="108"/>
      <c r="P27" s="108"/>
      <c r="Q27" s="91"/>
      <c r="R27" s="92"/>
    </row>
    <row r="28" spans="1:18" ht="12.75">
      <c r="A28" s="101" t="s">
        <v>142</v>
      </c>
      <c r="B28" s="89"/>
      <c r="C28" s="89"/>
      <c r="D28" s="89"/>
      <c r="E28" s="90"/>
      <c r="F28" s="91"/>
      <c r="G28" s="91"/>
      <c r="H28" s="91"/>
      <c r="I28" s="91"/>
      <c r="J28" s="91"/>
      <c r="K28" s="91"/>
      <c r="L28" s="91"/>
      <c r="M28" s="91"/>
      <c r="N28" s="91"/>
      <c r="O28" s="91"/>
      <c r="P28" s="91"/>
      <c r="Q28" s="91"/>
      <c r="R28" s="76"/>
    </row>
    <row r="29" spans="1:18" ht="12.75">
      <c r="A29" s="101"/>
      <c r="B29" s="89" t="s">
        <v>143</v>
      </c>
      <c r="C29" s="89"/>
      <c r="D29" s="89"/>
      <c r="E29" s="90">
        <v>77</v>
      </c>
      <c r="F29" s="103">
        <v>0</v>
      </c>
      <c r="G29" s="103">
        <v>0</v>
      </c>
      <c r="H29" s="103">
        <v>0</v>
      </c>
      <c r="I29" s="103">
        <v>0</v>
      </c>
      <c r="J29" s="103">
        <v>0</v>
      </c>
      <c r="K29" s="103">
        <v>0</v>
      </c>
      <c r="L29" s="103">
        <v>0</v>
      </c>
      <c r="M29" s="103">
        <v>0</v>
      </c>
      <c r="N29" s="103">
        <v>0</v>
      </c>
      <c r="O29" s="103">
        <v>0</v>
      </c>
      <c r="P29" s="103">
        <v>0</v>
      </c>
      <c r="Q29" s="91">
        <f>SUM(F29:P29)</f>
        <v>0</v>
      </c>
      <c r="R29" s="92"/>
    </row>
    <row r="30" spans="1:18" ht="12.75">
      <c r="A30" s="104"/>
      <c r="B30" s="106"/>
      <c r="C30" s="106"/>
      <c r="D30" s="106"/>
      <c r="E30" s="107"/>
      <c r="F30" s="108"/>
      <c r="G30" s="108"/>
      <c r="H30" s="108"/>
      <c r="I30" s="108"/>
      <c r="J30" s="108"/>
      <c r="K30" s="108"/>
      <c r="L30" s="108"/>
      <c r="M30" s="108"/>
      <c r="N30" s="108"/>
      <c r="O30" s="108"/>
      <c r="P30" s="108"/>
      <c r="Q30" s="91"/>
      <c r="R30" s="76"/>
    </row>
    <row r="31" spans="1:18" ht="12.75">
      <c r="A31" s="101" t="s">
        <v>144</v>
      </c>
      <c r="B31" s="89"/>
      <c r="C31" s="102"/>
      <c r="D31" s="89"/>
      <c r="E31" s="90"/>
      <c r="F31" s="103">
        <v>0</v>
      </c>
      <c r="G31" s="103">
        <v>0</v>
      </c>
      <c r="H31" s="103">
        <v>0</v>
      </c>
      <c r="I31" s="103">
        <v>0</v>
      </c>
      <c r="J31" s="103">
        <v>0</v>
      </c>
      <c r="K31" s="103">
        <v>0</v>
      </c>
      <c r="L31" s="103">
        <v>0</v>
      </c>
      <c r="M31" s="103">
        <v>0</v>
      </c>
      <c r="N31" s="103">
        <v>0</v>
      </c>
      <c r="O31" s="103">
        <v>0</v>
      </c>
      <c r="P31" s="103">
        <v>0</v>
      </c>
      <c r="Q31" s="91">
        <f>SUM(F31:P31)</f>
        <v>0</v>
      </c>
      <c r="R31" s="92"/>
    </row>
    <row r="32" spans="1:18" ht="12.75">
      <c r="A32" s="98"/>
      <c r="B32" s="94"/>
      <c r="C32" s="94"/>
      <c r="D32" s="94"/>
      <c r="E32" s="95"/>
      <c r="F32" s="110"/>
      <c r="G32" s="110"/>
      <c r="H32" s="110"/>
      <c r="I32" s="110"/>
      <c r="J32" s="110"/>
      <c r="K32" s="110"/>
      <c r="L32" s="110"/>
      <c r="M32" s="110"/>
      <c r="N32" s="110"/>
      <c r="O32" s="110"/>
      <c r="P32" s="110"/>
      <c r="Q32" s="110"/>
      <c r="R32" s="92"/>
    </row>
    <row r="33" spans="1:18" ht="15.75">
      <c r="A33" s="111"/>
      <c r="B33" s="112"/>
      <c r="C33" s="112"/>
      <c r="D33" s="113"/>
      <c r="E33" s="114"/>
      <c r="F33" s="115"/>
      <c r="G33" s="115"/>
      <c r="H33" s="115"/>
      <c r="I33" s="115"/>
      <c r="J33" s="115"/>
      <c r="K33" s="115"/>
      <c r="L33" s="115"/>
      <c r="M33" s="115"/>
      <c r="N33" s="115"/>
      <c r="O33" s="115"/>
      <c r="P33" s="115"/>
      <c r="Q33" s="115"/>
      <c r="R33" s="92"/>
    </row>
    <row r="34" spans="1:18" ht="15">
      <c r="A34" s="116"/>
      <c r="B34" s="117"/>
      <c r="C34" s="117"/>
      <c r="D34" s="118" t="s">
        <v>40</v>
      </c>
      <c r="E34" s="119"/>
      <c r="F34" s="120">
        <f aca="true" t="shared" si="1" ref="F34:Q34">SUM(F12,F21,F23,F26,F29,F31)</f>
        <v>0</v>
      </c>
      <c r="G34" s="120">
        <f t="shared" si="1"/>
        <v>0</v>
      </c>
      <c r="H34" s="120">
        <f t="shared" si="1"/>
        <v>0</v>
      </c>
      <c r="I34" s="120">
        <f>SUM(I12,I21,I23,I26,I29,I31)</f>
        <v>0</v>
      </c>
      <c r="J34" s="120">
        <f>SUM(J12,J21,J23,J26,J29,J31)</f>
        <v>0</v>
      </c>
      <c r="K34" s="120">
        <f t="shared" si="1"/>
        <v>0</v>
      </c>
      <c r="L34" s="120">
        <f t="shared" si="1"/>
        <v>0</v>
      </c>
      <c r="M34" s="120">
        <f t="shared" si="1"/>
        <v>0</v>
      </c>
      <c r="N34" s="120">
        <f>SUM(N12,N21,N23,N26,N29,N31)</f>
        <v>0</v>
      </c>
      <c r="O34" s="120">
        <f>SUM(O12,O21,O23,O26,O29,O31)</f>
        <v>0</v>
      </c>
      <c r="P34" s="120">
        <f t="shared" si="1"/>
        <v>0</v>
      </c>
      <c r="Q34" s="120">
        <f t="shared" si="1"/>
        <v>0</v>
      </c>
      <c r="R34" s="92"/>
    </row>
    <row r="35" spans="1:18" ht="16.5" thickBot="1">
      <c r="A35" s="121"/>
      <c r="B35" s="122"/>
      <c r="C35" s="122"/>
      <c r="D35" s="123"/>
      <c r="E35" s="124"/>
      <c r="F35" s="125"/>
      <c r="G35" s="125"/>
      <c r="H35" s="125"/>
      <c r="I35" s="125"/>
      <c r="J35" s="125"/>
      <c r="K35" s="125"/>
      <c r="L35" s="125"/>
      <c r="M35" s="125"/>
      <c r="N35" s="125"/>
      <c r="O35" s="125"/>
      <c r="P35" s="125"/>
      <c r="Q35" s="125"/>
      <c r="R35" s="76"/>
    </row>
    <row r="36" spans="1:18" ht="13.5" thickTop="1">
      <c r="A36" s="126"/>
      <c r="B36" s="127"/>
      <c r="C36" s="127"/>
      <c r="D36" s="127"/>
      <c r="E36" s="128"/>
      <c r="F36" s="129"/>
      <c r="G36" s="129"/>
      <c r="H36" s="129"/>
      <c r="I36" s="129"/>
      <c r="J36" s="129"/>
      <c r="K36" s="129"/>
      <c r="L36" s="129"/>
      <c r="M36" s="129"/>
      <c r="N36" s="129"/>
      <c r="O36" s="129"/>
      <c r="P36" s="129"/>
      <c r="Q36" s="127"/>
      <c r="R36" s="76"/>
    </row>
    <row r="37" spans="1:18" ht="13.5" thickBot="1">
      <c r="A37" s="126"/>
      <c r="B37" s="127"/>
      <c r="C37" s="127"/>
      <c r="D37" s="127"/>
      <c r="E37" s="128"/>
      <c r="F37" s="129"/>
      <c r="G37" s="129"/>
      <c r="H37" s="129"/>
      <c r="I37" s="129"/>
      <c r="J37" s="129"/>
      <c r="K37" s="129"/>
      <c r="L37" s="129"/>
      <c r="M37" s="129"/>
      <c r="N37" s="129"/>
      <c r="O37" s="129"/>
      <c r="P37" s="129"/>
      <c r="Q37" s="127"/>
      <c r="R37" s="76"/>
    </row>
    <row r="38" spans="1:18" ht="13.5" thickTop="1">
      <c r="A38" s="764" t="s">
        <v>145</v>
      </c>
      <c r="B38" s="765"/>
      <c r="C38" s="765"/>
      <c r="D38" s="766"/>
      <c r="E38" s="778" t="s">
        <v>3</v>
      </c>
      <c r="F38" s="772" t="s">
        <v>169</v>
      </c>
      <c r="G38" s="773"/>
      <c r="H38" s="773"/>
      <c r="I38" s="773"/>
      <c r="J38" s="774"/>
      <c r="K38" s="772" t="s">
        <v>170</v>
      </c>
      <c r="L38" s="773"/>
      <c r="M38" s="773"/>
      <c r="N38" s="773"/>
      <c r="O38" s="774"/>
      <c r="P38" s="784" t="s">
        <v>171</v>
      </c>
      <c r="Q38" s="784" t="s">
        <v>40</v>
      </c>
      <c r="R38" s="76"/>
    </row>
    <row r="39" spans="1:18" ht="12.75">
      <c r="A39" s="767"/>
      <c r="B39" s="768"/>
      <c r="C39" s="768"/>
      <c r="D39" s="769"/>
      <c r="E39" s="779"/>
      <c r="F39" s="775"/>
      <c r="G39" s="776"/>
      <c r="H39" s="776"/>
      <c r="I39" s="776"/>
      <c r="J39" s="777"/>
      <c r="K39" s="775"/>
      <c r="L39" s="776"/>
      <c r="M39" s="776"/>
      <c r="N39" s="776"/>
      <c r="O39" s="777"/>
      <c r="P39" s="785"/>
      <c r="Q39" s="785"/>
      <c r="R39" s="76"/>
    </row>
    <row r="40" spans="1:18" ht="31.5" customHeight="1">
      <c r="A40" s="737"/>
      <c r="B40" s="738"/>
      <c r="C40" s="738"/>
      <c r="D40" s="738"/>
      <c r="E40" s="90"/>
      <c r="F40" s="780" t="s">
        <v>422</v>
      </c>
      <c r="G40" s="781"/>
      <c r="H40" s="781"/>
      <c r="I40" s="782"/>
      <c r="J40" s="81" t="s">
        <v>171</v>
      </c>
      <c r="K40" s="780" t="s">
        <v>422</v>
      </c>
      <c r="L40" s="781"/>
      <c r="M40" s="781"/>
      <c r="N40" s="783"/>
      <c r="O40" s="740" t="s">
        <v>171</v>
      </c>
      <c r="P40" s="734"/>
      <c r="Q40" s="734"/>
      <c r="R40" s="76"/>
    </row>
    <row r="41" spans="1:18" ht="31.5" customHeight="1">
      <c r="A41" s="77"/>
      <c r="B41" s="78"/>
      <c r="C41" s="79"/>
      <c r="D41" s="79"/>
      <c r="E41" s="80"/>
      <c r="F41" s="81" t="s">
        <v>172</v>
      </c>
      <c r="G41" s="81" t="s">
        <v>173</v>
      </c>
      <c r="H41" s="81" t="s">
        <v>179</v>
      </c>
      <c r="I41" s="81" t="s">
        <v>405</v>
      </c>
      <c r="J41" s="81"/>
      <c r="K41" s="81" t="s">
        <v>172</v>
      </c>
      <c r="L41" s="81" t="s">
        <v>173</v>
      </c>
      <c r="M41" s="81" t="s">
        <v>179</v>
      </c>
      <c r="N41" s="81" t="s">
        <v>405</v>
      </c>
      <c r="O41" s="81"/>
      <c r="P41" s="82"/>
      <c r="Q41" s="82"/>
      <c r="R41" s="76"/>
    </row>
    <row r="42" spans="1:18" ht="12.75">
      <c r="A42" s="77"/>
      <c r="B42" s="78"/>
      <c r="C42" s="79"/>
      <c r="D42" s="79"/>
      <c r="E42" s="80"/>
      <c r="F42" s="83"/>
      <c r="G42" s="83"/>
      <c r="H42" s="83"/>
      <c r="I42" s="83"/>
      <c r="J42" s="83"/>
      <c r="K42" s="83"/>
      <c r="L42" s="83"/>
      <c r="M42" s="83"/>
      <c r="N42" s="83"/>
      <c r="O42" s="83"/>
      <c r="P42" s="83"/>
      <c r="Q42" s="83"/>
      <c r="R42" s="76"/>
    </row>
    <row r="43" spans="1:18" ht="12.75">
      <c r="A43" s="84"/>
      <c r="B43" s="85"/>
      <c r="C43" s="85"/>
      <c r="D43" s="85"/>
      <c r="E43" s="86"/>
      <c r="F43" s="87"/>
      <c r="G43" s="87"/>
      <c r="H43" s="87"/>
      <c r="I43" s="87"/>
      <c r="J43" s="87"/>
      <c r="K43" s="87"/>
      <c r="L43" s="87"/>
      <c r="M43" s="87"/>
      <c r="N43" s="87"/>
      <c r="O43" s="87"/>
      <c r="P43" s="87"/>
      <c r="Q43" s="87"/>
      <c r="R43" s="76"/>
    </row>
    <row r="44" spans="1:18" ht="12.75">
      <c r="A44" s="88" t="s">
        <v>146</v>
      </c>
      <c r="B44" s="89"/>
      <c r="C44" s="89"/>
      <c r="D44" s="89"/>
      <c r="E44" s="90" t="s">
        <v>147</v>
      </c>
      <c r="F44" s="91">
        <f aca="true" t="shared" si="2" ref="F44:Q44">SUM(F46,F47,F48,F51,F54,F56,F57,F59)</f>
        <v>0</v>
      </c>
      <c r="G44" s="91">
        <f t="shared" si="2"/>
        <v>0</v>
      </c>
      <c r="H44" s="91">
        <f t="shared" si="2"/>
        <v>0</v>
      </c>
      <c r="I44" s="91">
        <f>SUM(I46,I47,I48,I51,I54,I56,I57,I59)</f>
        <v>0</v>
      </c>
      <c r="J44" s="91">
        <f>SUM(J46,J47,J48,J51,J54,J56,J57,J59)</f>
        <v>0</v>
      </c>
      <c r="K44" s="91">
        <f t="shared" si="2"/>
        <v>0</v>
      </c>
      <c r="L44" s="91">
        <f t="shared" si="2"/>
        <v>0</v>
      </c>
      <c r="M44" s="91">
        <f t="shared" si="2"/>
        <v>0</v>
      </c>
      <c r="N44" s="91">
        <f>SUM(N46,N47,N48,N51,N54,N56,N57,N59)</f>
        <v>0</v>
      </c>
      <c r="O44" s="91">
        <f>SUM(O46,O47,O48,O51,O54,O56,O57,O59)</f>
        <v>0</v>
      </c>
      <c r="P44" s="91">
        <f t="shared" si="2"/>
        <v>0</v>
      </c>
      <c r="Q44" s="91">
        <f t="shared" si="2"/>
        <v>0</v>
      </c>
      <c r="R44" s="76"/>
    </row>
    <row r="45" spans="1:18" ht="12.75">
      <c r="A45" s="93"/>
      <c r="B45" s="94"/>
      <c r="C45" s="94"/>
      <c r="D45" s="94"/>
      <c r="E45" s="95"/>
      <c r="F45" s="96"/>
      <c r="G45" s="96"/>
      <c r="H45" s="96"/>
      <c r="I45" s="96"/>
      <c r="J45" s="96"/>
      <c r="K45" s="96"/>
      <c r="L45" s="96"/>
      <c r="M45" s="96"/>
      <c r="N45" s="96"/>
      <c r="O45" s="96"/>
      <c r="P45" s="96"/>
      <c r="Q45" s="96"/>
      <c r="R45" s="76"/>
    </row>
    <row r="46" spans="1:18" ht="12.75">
      <c r="A46" s="98"/>
      <c r="B46" s="94" t="s">
        <v>148</v>
      </c>
      <c r="C46" s="94"/>
      <c r="D46" s="94"/>
      <c r="E46" s="95">
        <v>60</v>
      </c>
      <c r="F46" s="99">
        <v>0</v>
      </c>
      <c r="G46" s="99">
        <v>0</v>
      </c>
      <c r="H46" s="99">
        <v>0</v>
      </c>
      <c r="I46" s="99">
        <v>0</v>
      </c>
      <c r="J46" s="99">
        <v>0</v>
      </c>
      <c r="K46" s="99">
        <v>0</v>
      </c>
      <c r="L46" s="99">
        <v>0</v>
      </c>
      <c r="M46" s="99">
        <v>0</v>
      </c>
      <c r="N46" s="99">
        <v>0</v>
      </c>
      <c r="O46" s="99">
        <v>0</v>
      </c>
      <c r="P46" s="99">
        <v>0</v>
      </c>
      <c r="Q46" s="96">
        <f>SUM(F46:P46)</f>
        <v>0</v>
      </c>
      <c r="R46" s="76"/>
    </row>
    <row r="47" spans="1:18" ht="12.75">
      <c r="A47" s="98"/>
      <c r="B47" s="100" t="s">
        <v>149</v>
      </c>
      <c r="C47" s="94"/>
      <c r="D47" s="94"/>
      <c r="E47" s="95">
        <v>61</v>
      </c>
      <c r="F47" s="99">
        <v>0</v>
      </c>
      <c r="G47" s="99">
        <v>0</v>
      </c>
      <c r="H47" s="99">
        <v>0</v>
      </c>
      <c r="I47" s="99">
        <v>0</v>
      </c>
      <c r="J47" s="99">
        <v>0</v>
      </c>
      <c r="K47" s="99">
        <v>0</v>
      </c>
      <c r="L47" s="99">
        <v>0</v>
      </c>
      <c r="M47" s="99">
        <v>0</v>
      </c>
      <c r="N47" s="99">
        <v>0</v>
      </c>
      <c r="O47" s="99">
        <v>0</v>
      </c>
      <c r="P47" s="99">
        <v>0</v>
      </c>
      <c r="Q47" s="96">
        <f>SUM(F47:P47)</f>
        <v>0</v>
      </c>
      <c r="R47" s="76"/>
    </row>
    <row r="48" spans="1:18" ht="12.75">
      <c r="A48" s="98"/>
      <c r="B48" s="94" t="s">
        <v>150</v>
      </c>
      <c r="C48" s="94"/>
      <c r="D48" s="94"/>
      <c r="E48" s="95">
        <v>62</v>
      </c>
      <c r="F48" s="99">
        <v>0</v>
      </c>
      <c r="G48" s="99">
        <v>0</v>
      </c>
      <c r="H48" s="99">
        <v>0</v>
      </c>
      <c r="I48" s="99">
        <v>0</v>
      </c>
      <c r="J48" s="99">
        <v>0</v>
      </c>
      <c r="K48" s="99">
        <v>0</v>
      </c>
      <c r="L48" s="99">
        <v>0</v>
      </c>
      <c r="M48" s="99">
        <v>0</v>
      </c>
      <c r="N48" s="99">
        <v>0</v>
      </c>
      <c r="O48" s="99">
        <v>0</v>
      </c>
      <c r="P48" s="99">
        <v>0</v>
      </c>
      <c r="Q48" s="96">
        <f>SUM(F48:P48)</f>
        <v>0</v>
      </c>
      <c r="R48" s="76"/>
    </row>
    <row r="49" spans="1:18" ht="12.75">
      <c r="A49" s="98"/>
      <c r="B49" s="100" t="s">
        <v>151</v>
      </c>
      <c r="C49" s="94"/>
      <c r="D49" s="94"/>
      <c r="E49" s="95"/>
      <c r="F49" s="96"/>
      <c r="G49" s="96"/>
      <c r="H49" s="96"/>
      <c r="I49" s="96"/>
      <c r="J49" s="96"/>
      <c r="K49" s="96"/>
      <c r="L49" s="96"/>
      <c r="M49" s="96"/>
      <c r="N49" s="96"/>
      <c r="O49" s="96"/>
      <c r="P49" s="96"/>
      <c r="Q49" s="96"/>
      <c r="R49" s="76"/>
    </row>
    <row r="50" spans="1:18" ht="12.75">
      <c r="A50" s="98"/>
      <c r="B50" s="94" t="s">
        <v>152</v>
      </c>
      <c r="C50" s="94"/>
      <c r="D50" s="94"/>
      <c r="E50" s="95"/>
      <c r="F50" s="96"/>
      <c r="G50" s="96"/>
      <c r="H50" s="96"/>
      <c r="I50" s="96"/>
      <c r="J50" s="96"/>
      <c r="K50" s="96"/>
      <c r="L50" s="96"/>
      <c r="M50" s="96"/>
      <c r="N50" s="96"/>
      <c r="O50" s="96"/>
      <c r="P50" s="96"/>
      <c r="Q50" s="96"/>
      <c r="R50" s="76"/>
    </row>
    <row r="51" spans="1:18" ht="12.75">
      <c r="A51" s="98"/>
      <c r="B51" s="94" t="s">
        <v>153</v>
      </c>
      <c r="C51" s="100"/>
      <c r="D51" s="94"/>
      <c r="E51" s="95">
        <v>630</v>
      </c>
      <c r="F51" s="99">
        <v>0</v>
      </c>
      <c r="G51" s="99">
        <v>0</v>
      </c>
      <c r="H51" s="99">
        <v>0</v>
      </c>
      <c r="I51" s="99">
        <v>0</v>
      </c>
      <c r="J51" s="99">
        <v>0</v>
      </c>
      <c r="K51" s="99">
        <v>0</v>
      </c>
      <c r="L51" s="99">
        <v>0</v>
      </c>
      <c r="M51" s="99">
        <v>0</v>
      </c>
      <c r="N51" s="99">
        <v>0</v>
      </c>
      <c r="O51" s="99">
        <v>0</v>
      </c>
      <c r="P51" s="99">
        <v>0</v>
      </c>
      <c r="Q51" s="96">
        <f>SUM(F51:P51)</f>
        <v>0</v>
      </c>
      <c r="R51" s="76"/>
    </row>
    <row r="52" spans="1:18" ht="12.75">
      <c r="A52" s="98"/>
      <c r="B52" s="94" t="s">
        <v>154</v>
      </c>
      <c r="C52" s="100"/>
      <c r="D52" s="94"/>
      <c r="E52" s="95"/>
      <c r="F52" s="96"/>
      <c r="G52" s="96"/>
      <c r="H52" s="96"/>
      <c r="I52" s="96"/>
      <c r="J52" s="96"/>
      <c r="K52" s="96"/>
      <c r="L52" s="96"/>
      <c r="M52" s="96"/>
      <c r="N52" s="96"/>
      <c r="O52" s="96"/>
      <c r="P52" s="96"/>
      <c r="Q52" s="96"/>
      <c r="R52" s="76"/>
    </row>
    <row r="53" spans="1:18" ht="12.75">
      <c r="A53" s="98"/>
      <c r="B53" s="94" t="s">
        <v>155</v>
      </c>
      <c r="C53" s="100"/>
      <c r="D53" s="94"/>
      <c r="E53" s="95"/>
      <c r="F53" s="96"/>
      <c r="G53" s="96"/>
      <c r="H53" s="96"/>
      <c r="I53" s="96"/>
      <c r="J53" s="96"/>
      <c r="K53" s="96"/>
      <c r="L53" s="96"/>
      <c r="M53" s="96"/>
      <c r="N53" s="96"/>
      <c r="O53" s="96"/>
      <c r="P53" s="96"/>
      <c r="Q53" s="96"/>
      <c r="R53" s="76"/>
    </row>
    <row r="54" spans="1:18" ht="12.75">
      <c r="A54" s="98"/>
      <c r="B54" s="94" t="s">
        <v>156</v>
      </c>
      <c r="C54" s="100"/>
      <c r="D54" s="94"/>
      <c r="E54" s="95" t="s">
        <v>157</v>
      </c>
      <c r="F54" s="99">
        <v>0</v>
      </c>
      <c r="G54" s="99">
        <v>0</v>
      </c>
      <c r="H54" s="99">
        <v>0</v>
      </c>
      <c r="I54" s="99">
        <v>0</v>
      </c>
      <c r="J54" s="99">
        <v>0</v>
      </c>
      <c r="K54" s="99">
        <v>0</v>
      </c>
      <c r="L54" s="99">
        <v>0</v>
      </c>
      <c r="M54" s="99">
        <v>0</v>
      </c>
      <c r="N54" s="99">
        <v>0</v>
      </c>
      <c r="O54" s="99">
        <v>0</v>
      </c>
      <c r="P54" s="99">
        <v>0</v>
      </c>
      <c r="Q54" s="96">
        <f>SUM(F54:P54)</f>
        <v>0</v>
      </c>
      <c r="R54" s="76"/>
    </row>
    <row r="55" spans="1:18" ht="12.75">
      <c r="A55" s="98"/>
      <c r="B55" s="94" t="s">
        <v>158</v>
      </c>
      <c r="C55" s="100"/>
      <c r="D55" s="94"/>
      <c r="E55" s="95"/>
      <c r="F55" s="96"/>
      <c r="G55" s="96"/>
      <c r="H55" s="96"/>
      <c r="I55" s="96"/>
      <c r="J55" s="96"/>
      <c r="K55" s="96"/>
      <c r="L55" s="96"/>
      <c r="M55" s="96"/>
      <c r="N55" s="96"/>
      <c r="O55" s="96"/>
      <c r="P55" s="96"/>
      <c r="Q55" s="96"/>
      <c r="R55" s="76"/>
    </row>
    <row r="56" spans="1:18" ht="12.75">
      <c r="A56" s="98"/>
      <c r="B56" s="94" t="s">
        <v>159</v>
      </c>
      <c r="C56" s="100"/>
      <c r="D56" s="94"/>
      <c r="E56" s="95" t="s">
        <v>160</v>
      </c>
      <c r="F56" s="99">
        <v>0</v>
      </c>
      <c r="G56" s="99">
        <v>0</v>
      </c>
      <c r="H56" s="99">
        <v>0</v>
      </c>
      <c r="I56" s="99">
        <v>0</v>
      </c>
      <c r="J56" s="99">
        <v>0</v>
      </c>
      <c r="K56" s="99">
        <v>0</v>
      </c>
      <c r="L56" s="99">
        <v>0</v>
      </c>
      <c r="M56" s="99">
        <v>0</v>
      </c>
      <c r="N56" s="99">
        <v>0</v>
      </c>
      <c r="O56" s="99">
        <v>0</v>
      </c>
      <c r="P56" s="99">
        <v>0</v>
      </c>
      <c r="Q56" s="96">
        <f>SUM(F56:P56)</f>
        <v>0</v>
      </c>
      <c r="R56" s="76"/>
    </row>
    <row r="57" spans="1:18" ht="12.75">
      <c r="A57" s="98"/>
      <c r="B57" s="94" t="s">
        <v>161</v>
      </c>
      <c r="C57" s="94"/>
      <c r="D57" s="94"/>
      <c r="E57" s="95" t="s">
        <v>162</v>
      </c>
      <c r="F57" s="99">
        <v>0</v>
      </c>
      <c r="G57" s="99">
        <v>0</v>
      </c>
      <c r="H57" s="99">
        <v>0</v>
      </c>
      <c r="I57" s="99">
        <v>0</v>
      </c>
      <c r="J57" s="99">
        <v>0</v>
      </c>
      <c r="K57" s="99">
        <v>0</v>
      </c>
      <c r="L57" s="99">
        <v>0</v>
      </c>
      <c r="M57" s="99">
        <v>0</v>
      </c>
      <c r="N57" s="99">
        <v>0</v>
      </c>
      <c r="O57" s="99">
        <v>0</v>
      </c>
      <c r="P57" s="99">
        <v>0</v>
      </c>
      <c r="Q57" s="96">
        <f>SUM(F57:P57)</f>
        <v>0</v>
      </c>
      <c r="R57" s="76"/>
    </row>
    <row r="58" spans="1:18" ht="12.75">
      <c r="A58" s="98"/>
      <c r="B58" s="100" t="s">
        <v>163</v>
      </c>
      <c r="C58" s="94"/>
      <c r="D58" s="94"/>
      <c r="E58" s="95"/>
      <c r="F58" s="96"/>
      <c r="G58" s="96"/>
      <c r="H58" s="96"/>
      <c r="I58" s="96"/>
      <c r="J58" s="96"/>
      <c r="K58" s="96"/>
      <c r="L58" s="96"/>
      <c r="M58" s="96"/>
      <c r="N58" s="96"/>
      <c r="O58" s="96"/>
      <c r="P58" s="96"/>
      <c r="Q58" s="96"/>
      <c r="R58" s="76"/>
    </row>
    <row r="59" spans="1:18" ht="12.75">
      <c r="A59" s="98"/>
      <c r="B59" s="100" t="s">
        <v>164</v>
      </c>
      <c r="C59" s="94"/>
      <c r="D59" s="94"/>
      <c r="E59" s="95">
        <v>649</v>
      </c>
      <c r="F59" s="99">
        <v>0</v>
      </c>
      <c r="G59" s="99">
        <v>0</v>
      </c>
      <c r="H59" s="99">
        <v>0</v>
      </c>
      <c r="I59" s="99">
        <v>0</v>
      </c>
      <c r="J59" s="99">
        <v>0</v>
      </c>
      <c r="K59" s="99">
        <v>0</v>
      </c>
      <c r="L59" s="99">
        <v>0</v>
      </c>
      <c r="M59" s="99">
        <v>0</v>
      </c>
      <c r="N59" s="99">
        <v>0</v>
      </c>
      <c r="O59" s="99">
        <v>0</v>
      </c>
      <c r="P59" s="99">
        <v>0</v>
      </c>
      <c r="Q59" s="96">
        <f>SUM(F59:P59)</f>
        <v>0</v>
      </c>
      <c r="R59" s="76"/>
    </row>
    <row r="60" spans="1:18" ht="12.75">
      <c r="A60" s="98"/>
      <c r="B60" s="100"/>
      <c r="C60" s="94"/>
      <c r="D60" s="94"/>
      <c r="E60" s="95"/>
      <c r="F60" s="96"/>
      <c r="G60" s="96"/>
      <c r="H60" s="96"/>
      <c r="I60" s="96"/>
      <c r="J60" s="96"/>
      <c r="K60" s="96"/>
      <c r="L60" s="96"/>
      <c r="M60" s="96"/>
      <c r="N60" s="96"/>
      <c r="O60" s="96"/>
      <c r="P60" s="96"/>
      <c r="Q60" s="96"/>
      <c r="R60" s="76"/>
    </row>
    <row r="61" spans="1:18" ht="12.75">
      <c r="A61" s="101" t="s">
        <v>165</v>
      </c>
      <c r="B61" s="102"/>
      <c r="C61" s="89"/>
      <c r="D61" s="89"/>
      <c r="E61" s="90">
        <v>65</v>
      </c>
      <c r="F61" s="103">
        <v>0</v>
      </c>
      <c r="G61" s="103">
        <v>0</v>
      </c>
      <c r="H61" s="103">
        <v>0</v>
      </c>
      <c r="I61" s="103">
        <v>0</v>
      </c>
      <c r="J61" s="103">
        <v>0</v>
      </c>
      <c r="K61" s="103">
        <v>0</v>
      </c>
      <c r="L61" s="103">
        <v>0</v>
      </c>
      <c r="M61" s="103">
        <v>0</v>
      </c>
      <c r="N61" s="103">
        <v>0</v>
      </c>
      <c r="O61" s="103">
        <v>0</v>
      </c>
      <c r="P61" s="103">
        <v>0</v>
      </c>
      <c r="Q61" s="91">
        <f>SUM(F61:P61)</f>
        <v>0</v>
      </c>
      <c r="R61" s="76"/>
    </row>
    <row r="62" spans="1:18" ht="12.75">
      <c r="A62" s="104"/>
      <c r="B62" s="105"/>
      <c r="C62" s="106"/>
      <c r="D62" s="106"/>
      <c r="E62" s="107"/>
      <c r="F62" s="108"/>
      <c r="G62" s="108"/>
      <c r="H62" s="108"/>
      <c r="I62" s="108"/>
      <c r="J62" s="108"/>
      <c r="K62" s="108"/>
      <c r="L62" s="108"/>
      <c r="M62" s="108"/>
      <c r="N62" s="108"/>
      <c r="O62" s="108"/>
      <c r="P62" s="108"/>
      <c r="Q62" s="91"/>
      <c r="R62" s="76"/>
    </row>
    <row r="63" spans="1:18" ht="12.75">
      <c r="A63" s="101" t="s">
        <v>166</v>
      </c>
      <c r="B63" s="102"/>
      <c r="C63" s="89"/>
      <c r="D63" s="89"/>
      <c r="E63" s="90">
        <v>66</v>
      </c>
      <c r="F63" s="103">
        <v>0</v>
      </c>
      <c r="G63" s="103">
        <v>0</v>
      </c>
      <c r="H63" s="103">
        <v>0</v>
      </c>
      <c r="I63" s="103">
        <v>0</v>
      </c>
      <c r="J63" s="103">
        <v>0</v>
      </c>
      <c r="K63" s="103">
        <v>0</v>
      </c>
      <c r="L63" s="103">
        <v>0</v>
      </c>
      <c r="M63" s="103">
        <v>0</v>
      </c>
      <c r="N63" s="103">
        <v>0</v>
      </c>
      <c r="O63" s="103">
        <v>0</v>
      </c>
      <c r="P63" s="103">
        <v>0</v>
      </c>
      <c r="Q63" s="91">
        <f>SUM(F63:P63)</f>
        <v>0</v>
      </c>
      <c r="R63" s="76"/>
    </row>
    <row r="64" spans="1:18" ht="12.75">
      <c r="A64" s="98"/>
      <c r="B64" s="94"/>
      <c r="C64" s="94"/>
      <c r="D64" s="94"/>
      <c r="E64" s="95"/>
      <c r="F64" s="96"/>
      <c r="G64" s="96"/>
      <c r="H64" s="96"/>
      <c r="I64" s="96"/>
      <c r="J64" s="96"/>
      <c r="K64" s="96"/>
      <c r="L64" s="96"/>
      <c r="M64" s="96"/>
      <c r="N64" s="96"/>
      <c r="O64" s="96"/>
      <c r="P64" s="96"/>
      <c r="Q64" s="96"/>
      <c r="R64" s="76"/>
    </row>
    <row r="65" spans="1:18" ht="12.75">
      <c r="A65" s="101" t="s">
        <v>167</v>
      </c>
      <c r="B65" s="89"/>
      <c r="C65" s="89"/>
      <c r="D65" s="89"/>
      <c r="E65" s="90"/>
      <c r="F65" s="91"/>
      <c r="G65" s="91"/>
      <c r="H65" s="91"/>
      <c r="I65" s="91"/>
      <c r="J65" s="91"/>
      <c r="K65" s="91"/>
      <c r="L65" s="91"/>
      <c r="M65" s="91"/>
      <c r="N65" s="91"/>
      <c r="O65" s="91"/>
      <c r="P65" s="91"/>
      <c r="Q65" s="91"/>
      <c r="R65" s="76"/>
    </row>
    <row r="66" spans="1:18" ht="12.75">
      <c r="A66" s="101" t="s">
        <v>141</v>
      </c>
      <c r="B66" s="89"/>
      <c r="C66" s="89"/>
      <c r="D66" s="89"/>
      <c r="E66" s="90">
        <v>680</v>
      </c>
      <c r="F66" s="103">
        <v>0</v>
      </c>
      <c r="G66" s="103">
        <v>0</v>
      </c>
      <c r="H66" s="103">
        <v>0</v>
      </c>
      <c r="I66" s="103">
        <v>0</v>
      </c>
      <c r="J66" s="103">
        <v>0</v>
      </c>
      <c r="K66" s="103">
        <v>0</v>
      </c>
      <c r="L66" s="103">
        <v>0</v>
      </c>
      <c r="M66" s="103">
        <v>0</v>
      </c>
      <c r="N66" s="103">
        <v>0</v>
      </c>
      <c r="O66" s="103">
        <v>0</v>
      </c>
      <c r="P66" s="103">
        <v>0</v>
      </c>
      <c r="Q66" s="91">
        <f>SUM(F66:P66)</f>
        <v>0</v>
      </c>
      <c r="R66" s="76"/>
    </row>
    <row r="67" spans="1:18" ht="12.75">
      <c r="A67" s="104"/>
      <c r="B67" s="106"/>
      <c r="C67" s="106"/>
      <c r="D67" s="106"/>
      <c r="E67" s="107"/>
      <c r="F67" s="108"/>
      <c r="G67" s="108"/>
      <c r="H67" s="108"/>
      <c r="I67" s="108"/>
      <c r="J67" s="108"/>
      <c r="K67" s="108"/>
      <c r="L67" s="108"/>
      <c r="M67" s="108"/>
      <c r="N67" s="108"/>
      <c r="O67" s="108"/>
      <c r="P67" s="108"/>
      <c r="Q67" s="108"/>
      <c r="R67" s="76"/>
    </row>
    <row r="68" spans="1:18" ht="12.75">
      <c r="A68" s="101" t="s">
        <v>178</v>
      </c>
      <c r="B68" s="89"/>
      <c r="C68" s="89"/>
      <c r="D68" s="89"/>
      <c r="E68" s="90" t="s">
        <v>168</v>
      </c>
      <c r="F68" s="103">
        <v>0</v>
      </c>
      <c r="G68" s="103">
        <v>0</v>
      </c>
      <c r="H68" s="103">
        <v>0</v>
      </c>
      <c r="I68" s="103">
        <v>0</v>
      </c>
      <c r="J68" s="103">
        <v>0</v>
      </c>
      <c r="K68" s="103">
        <v>0</v>
      </c>
      <c r="L68" s="103">
        <v>0</v>
      </c>
      <c r="M68" s="103">
        <v>0</v>
      </c>
      <c r="N68" s="103">
        <v>0</v>
      </c>
      <c r="O68" s="103">
        <v>0</v>
      </c>
      <c r="P68" s="103">
        <v>0</v>
      </c>
      <c r="Q68" s="91">
        <f>SUM(F68:P68)</f>
        <v>0</v>
      </c>
      <c r="R68" s="76"/>
    </row>
    <row r="69" spans="1:18" ht="12.75">
      <c r="A69" s="104"/>
      <c r="B69" s="106"/>
      <c r="C69" s="106"/>
      <c r="D69" s="106"/>
      <c r="E69" s="107"/>
      <c r="F69" s="108"/>
      <c r="G69" s="108"/>
      <c r="H69" s="108"/>
      <c r="I69" s="108"/>
      <c r="J69" s="108"/>
      <c r="K69" s="108"/>
      <c r="L69" s="108"/>
      <c r="M69" s="108"/>
      <c r="N69" s="108"/>
      <c r="O69" s="108"/>
      <c r="P69" s="108"/>
      <c r="Q69" s="108"/>
      <c r="R69" s="76"/>
    </row>
    <row r="70" spans="1:18" ht="12.75">
      <c r="A70" s="101" t="s">
        <v>174</v>
      </c>
      <c r="B70" s="89"/>
      <c r="C70" s="102"/>
      <c r="D70" s="89"/>
      <c r="E70" s="90"/>
      <c r="F70" s="103">
        <v>0</v>
      </c>
      <c r="G70" s="103">
        <v>0</v>
      </c>
      <c r="H70" s="103">
        <v>0</v>
      </c>
      <c r="I70" s="103">
        <v>0</v>
      </c>
      <c r="J70" s="103">
        <v>0</v>
      </c>
      <c r="K70" s="103">
        <v>0</v>
      </c>
      <c r="L70" s="103">
        <v>0</v>
      </c>
      <c r="M70" s="103">
        <v>0</v>
      </c>
      <c r="N70" s="103">
        <v>0</v>
      </c>
      <c r="O70" s="103">
        <v>0</v>
      </c>
      <c r="P70" s="103">
        <v>0</v>
      </c>
      <c r="Q70" s="91">
        <f>SUM(F70:P70)</f>
        <v>0</v>
      </c>
      <c r="R70" s="76"/>
    </row>
    <row r="71" spans="1:18" ht="12.75">
      <c r="A71" s="98"/>
      <c r="B71" s="94"/>
      <c r="C71" s="94"/>
      <c r="D71" s="94"/>
      <c r="E71" s="95"/>
      <c r="F71" s="96"/>
      <c r="G71" s="96"/>
      <c r="H71" s="96"/>
      <c r="I71" s="96"/>
      <c r="J71" s="96"/>
      <c r="K71" s="96"/>
      <c r="L71" s="96"/>
      <c r="M71" s="96"/>
      <c r="N71" s="96"/>
      <c r="O71" s="96"/>
      <c r="P71" s="96"/>
      <c r="Q71" s="96"/>
      <c r="R71" s="76"/>
    </row>
    <row r="72" spans="1:18" ht="15.75">
      <c r="A72" s="111"/>
      <c r="B72" s="112"/>
      <c r="C72" s="112"/>
      <c r="D72" s="113"/>
      <c r="E72" s="114"/>
      <c r="F72" s="115"/>
      <c r="G72" s="115"/>
      <c r="H72" s="115"/>
      <c r="I72" s="115"/>
      <c r="J72" s="115"/>
      <c r="K72" s="115"/>
      <c r="L72" s="115"/>
      <c r="M72" s="115"/>
      <c r="N72" s="115"/>
      <c r="O72" s="115"/>
      <c r="P72" s="115"/>
      <c r="Q72" s="115"/>
      <c r="R72" s="76"/>
    </row>
    <row r="73" spans="1:18" ht="15">
      <c r="A73" s="116"/>
      <c r="B73" s="117"/>
      <c r="C73" s="117"/>
      <c r="D73" s="118" t="s">
        <v>40</v>
      </c>
      <c r="E73" s="119"/>
      <c r="F73" s="120">
        <f aca="true" t="shared" si="3" ref="F73:Q73">SUM(F44,F61,F63,F66,F68,F70)</f>
        <v>0</v>
      </c>
      <c r="G73" s="120">
        <f t="shared" si="3"/>
        <v>0</v>
      </c>
      <c r="H73" s="120">
        <f t="shared" si="3"/>
        <v>0</v>
      </c>
      <c r="I73" s="120">
        <f>SUM(I44,I61,I63,I66,I68,I70)</f>
        <v>0</v>
      </c>
      <c r="J73" s="120">
        <f>SUM(J44,J61,J63,J66,J68,J70)</f>
        <v>0</v>
      </c>
      <c r="K73" s="120">
        <f t="shared" si="3"/>
        <v>0</v>
      </c>
      <c r="L73" s="120">
        <f t="shared" si="3"/>
        <v>0</v>
      </c>
      <c r="M73" s="120">
        <f t="shared" si="3"/>
        <v>0</v>
      </c>
      <c r="N73" s="120">
        <f>SUM(N44,N61,N63,N66,N68,N70)</f>
        <v>0</v>
      </c>
      <c r="O73" s="120">
        <f>SUM(O44,O61,O63,O66,O68,O70)</f>
        <v>0</v>
      </c>
      <c r="P73" s="120">
        <f t="shared" si="3"/>
        <v>0</v>
      </c>
      <c r="Q73" s="120">
        <f t="shared" si="3"/>
        <v>0</v>
      </c>
      <c r="R73" s="76"/>
    </row>
    <row r="74" spans="1:18" ht="16.5" thickBot="1">
      <c r="A74" s="121"/>
      <c r="B74" s="122"/>
      <c r="C74" s="122"/>
      <c r="D74" s="123"/>
      <c r="E74" s="124"/>
      <c r="F74" s="125"/>
      <c r="G74" s="125"/>
      <c r="H74" s="125"/>
      <c r="I74" s="125"/>
      <c r="J74" s="125"/>
      <c r="K74" s="125"/>
      <c r="L74" s="125"/>
      <c r="M74" s="125"/>
      <c r="N74" s="125"/>
      <c r="O74" s="125"/>
      <c r="P74" s="125"/>
      <c r="Q74" s="125"/>
      <c r="R74" s="92"/>
    </row>
    <row r="75" spans="1:18" ht="13.5" thickTop="1">
      <c r="A75" s="130"/>
      <c r="B75" s="130"/>
      <c r="C75" s="130"/>
      <c r="D75" s="130"/>
      <c r="E75" s="131"/>
      <c r="F75" s="132"/>
      <c r="G75" s="132"/>
      <c r="H75" s="132"/>
      <c r="I75" s="132"/>
      <c r="J75" s="132"/>
      <c r="K75" s="132"/>
      <c r="L75" s="132"/>
      <c r="M75" s="132"/>
      <c r="N75" s="132"/>
      <c r="O75" s="132"/>
      <c r="P75" s="132"/>
      <c r="Q75" s="132"/>
      <c r="R75" s="92"/>
    </row>
    <row r="76" spans="1:18" ht="12.75">
      <c r="A76" s="130"/>
      <c r="B76" s="130"/>
      <c r="C76" s="130"/>
      <c r="D76" s="130" t="s">
        <v>175</v>
      </c>
      <c r="E76" s="131"/>
      <c r="F76" s="133">
        <f aca="true" t="shared" si="4" ref="F76:Q76">SUM(F12,F21,F23,F26,F29)</f>
        <v>0</v>
      </c>
      <c r="G76" s="133">
        <f t="shared" si="4"/>
        <v>0</v>
      </c>
      <c r="H76" s="133">
        <f t="shared" si="4"/>
        <v>0</v>
      </c>
      <c r="I76" s="133">
        <f t="shared" si="4"/>
        <v>0</v>
      </c>
      <c r="J76" s="133">
        <f t="shared" si="4"/>
        <v>0</v>
      </c>
      <c r="K76" s="133">
        <f t="shared" si="4"/>
        <v>0</v>
      </c>
      <c r="L76" s="133">
        <f t="shared" si="4"/>
        <v>0</v>
      </c>
      <c r="M76" s="133">
        <f t="shared" si="4"/>
        <v>0</v>
      </c>
      <c r="N76" s="133">
        <f t="shared" si="4"/>
        <v>0</v>
      </c>
      <c r="O76" s="133">
        <f t="shared" si="4"/>
        <v>0</v>
      </c>
      <c r="P76" s="133">
        <f t="shared" si="4"/>
        <v>0</v>
      </c>
      <c r="Q76" s="134">
        <f t="shared" si="4"/>
        <v>0</v>
      </c>
      <c r="R76" s="92"/>
    </row>
    <row r="77" spans="1:18" ht="12.75">
      <c r="A77" s="130"/>
      <c r="B77" s="130"/>
      <c r="C77" s="130"/>
      <c r="D77" s="130" t="s">
        <v>176</v>
      </c>
      <c r="E77" s="131"/>
      <c r="F77" s="133">
        <f aca="true" t="shared" si="5" ref="F77:Q77">SUM(F44,F61,F63,F66,F68)</f>
        <v>0</v>
      </c>
      <c r="G77" s="133">
        <f t="shared" si="5"/>
        <v>0</v>
      </c>
      <c r="H77" s="133">
        <f t="shared" si="5"/>
        <v>0</v>
      </c>
      <c r="I77" s="133">
        <f>SUM(I44,I61,I63,I66,I68)</f>
        <v>0</v>
      </c>
      <c r="J77" s="133">
        <f>SUM(J44,J61,J63,J66,J68)</f>
        <v>0</v>
      </c>
      <c r="K77" s="133">
        <f t="shared" si="5"/>
        <v>0</v>
      </c>
      <c r="L77" s="133">
        <f t="shared" si="5"/>
        <v>0</v>
      </c>
      <c r="M77" s="133">
        <f t="shared" si="5"/>
        <v>0</v>
      </c>
      <c r="N77" s="133">
        <f>SUM(N44,N61,N63,N66,N68)</f>
        <v>0</v>
      </c>
      <c r="O77" s="133">
        <f>SUM(O44,O61,O63,O66,O68)</f>
        <v>0</v>
      </c>
      <c r="P77" s="133">
        <f t="shared" si="5"/>
        <v>0</v>
      </c>
      <c r="Q77" s="134">
        <f t="shared" si="5"/>
        <v>0</v>
      </c>
      <c r="R77" s="92"/>
    </row>
    <row r="78" spans="1:18" ht="12.75">
      <c r="A78" s="130"/>
      <c r="B78" s="130"/>
      <c r="C78" s="130"/>
      <c r="D78" s="130" t="s">
        <v>177</v>
      </c>
      <c r="E78" s="131"/>
      <c r="F78" s="133">
        <f aca="true" t="shared" si="6" ref="F78:Q78">F76-F77</f>
        <v>0</v>
      </c>
      <c r="G78" s="133">
        <f t="shared" si="6"/>
        <v>0</v>
      </c>
      <c r="H78" s="133">
        <f t="shared" si="6"/>
        <v>0</v>
      </c>
      <c r="I78" s="133">
        <f>I76-I77</f>
        <v>0</v>
      </c>
      <c r="J78" s="133">
        <f>J76-J77</f>
        <v>0</v>
      </c>
      <c r="K78" s="133">
        <f t="shared" si="6"/>
        <v>0</v>
      </c>
      <c r="L78" s="133">
        <f t="shared" si="6"/>
        <v>0</v>
      </c>
      <c r="M78" s="133">
        <f t="shared" si="6"/>
        <v>0</v>
      </c>
      <c r="N78" s="133">
        <f>N76-N77</f>
        <v>0</v>
      </c>
      <c r="O78" s="133">
        <f>O76-O77</f>
        <v>0</v>
      </c>
      <c r="P78" s="133">
        <f t="shared" si="6"/>
        <v>0</v>
      </c>
      <c r="Q78" s="134">
        <f t="shared" si="6"/>
        <v>0</v>
      </c>
      <c r="R78" s="92"/>
    </row>
    <row r="79" spans="1:18" ht="12.75">
      <c r="A79" s="130"/>
      <c r="B79" s="130"/>
      <c r="C79" s="130"/>
      <c r="D79" s="130"/>
      <c r="E79" s="131"/>
      <c r="F79" s="130"/>
      <c r="G79" s="130"/>
      <c r="H79" s="130"/>
      <c r="I79" s="130"/>
      <c r="J79" s="130"/>
      <c r="K79" s="130"/>
      <c r="L79" s="130"/>
      <c r="M79" s="130"/>
      <c r="N79" s="130"/>
      <c r="O79" s="130"/>
      <c r="P79" s="130"/>
      <c r="Q79" s="130"/>
      <c r="R79" s="130"/>
    </row>
    <row r="80" spans="1:18" ht="12.75">
      <c r="A80" s="130"/>
      <c r="B80" s="130"/>
      <c r="C80" s="130"/>
      <c r="D80" s="135"/>
      <c r="E80" s="131"/>
      <c r="F80" s="130"/>
      <c r="G80" s="130"/>
      <c r="H80" s="130"/>
      <c r="I80" s="130"/>
      <c r="J80" s="130"/>
      <c r="K80" s="130"/>
      <c r="L80" s="130"/>
      <c r="M80" s="130"/>
      <c r="N80" s="130"/>
      <c r="O80" s="130"/>
      <c r="P80" s="130"/>
      <c r="Q80" s="130"/>
      <c r="R80" s="130"/>
    </row>
    <row r="81" spans="1:18" ht="12.75">
      <c r="A81" s="130"/>
      <c r="B81" s="130"/>
      <c r="C81" s="130"/>
      <c r="D81" s="130"/>
      <c r="E81" s="131"/>
      <c r="F81" s="130"/>
      <c r="G81" s="130"/>
      <c r="H81" s="130"/>
      <c r="I81" s="130"/>
      <c r="J81" s="130"/>
      <c r="K81" s="130"/>
      <c r="L81" s="130"/>
      <c r="M81" s="130"/>
      <c r="N81" s="130"/>
      <c r="O81" s="130"/>
      <c r="P81" s="130"/>
      <c r="Q81" s="130"/>
      <c r="R81" s="130"/>
    </row>
    <row r="82" spans="1:18" ht="12.75">
      <c r="A82" s="130"/>
      <c r="B82" s="130"/>
      <c r="C82" s="130"/>
      <c r="D82" s="130"/>
      <c r="E82" s="131"/>
      <c r="F82" s="130"/>
      <c r="G82" s="130"/>
      <c r="H82" s="130"/>
      <c r="I82" s="130"/>
      <c r="J82" s="130"/>
      <c r="K82" s="130"/>
      <c r="L82" s="130"/>
      <c r="M82" s="130"/>
      <c r="N82" s="130"/>
      <c r="O82" s="130"/>
      <c r="P82" s="130"/>
      <c r="Q82" s="130"/>
      <c r="R82" s="130"/>
    </row>
    <row r="83" spans="1:18" ht="12.75">
      <c r="A83" s="130"/>
      <c r="B83" s="130"/>
      <c r="C83" s="130"/>
      <c r="D83" s="130"/>
      <c r="E83" s="131"/>
      <c r="F83" s="130"/>
      <c r="G83" s="130"/>
      <c r="H83" s="130"/>
      <c r="I83" s="130"/>
      <c r="J83" s="130"/>
      <c r="K83" s="130"/>
      <c r="L83" s="130"/>
      <c r="M83" s="130"/>
      <c r="N83" s="130"/>
      <c r="O83" s="130"/>
      <c r="P83" s="130"/>
      <c r="Q83" s="130"/>
      <c r="R83" s="130"/>
    </row>
    <row r="84" spans="1:18" ht="12.75">
      <c r="A84" s="130"/>
      <c r="B84" s="130"/>
      <c r="C84" s="130"/>
      <c r="D84" s="130"/>
      <c r="E84" s="131"/>
      <c r="F84" s="130"/>
      <c r="G84" s="130"/>
      <c r="H84" s="130"/>
      <c r="I84" s="130"/>
      <c r="J84" s="130"/>
      <c r="K84" s="130"/>
      <c r="L84" s="130"/>
      <c r="M84" s="130"/>
      <c r="N84" s="130"/>
      <c r="O84" s="130"/>
      <c r="P84" s="130"/>
      <c r="Q84" s="130"/>
      <c r="R84" s="130"/>
    </row>
    <row r="85" spans="1:18" ht="12.75">
      <c r="A85" s="130"/>
      <c r="B85" s="130"/>
      <c r="C85" s="130"/>
      <c r="D85" s="130"/>
      <c r="E85" s="131"/>
      <c r="F85" s="130"/>
      <c r="G85" s="130"/>
      <c r="H85" s="130"/>
      <c r="I85" s="130"/>
      <c r="J85" s="130"/>
      <c r="K85" s="130"/>
      <c r="L85" s="130"/>
      <c r="M85" s="130"/>
      <c r="N85" s="130"/>
      <c r="O85" s="130"/>
      <c r="P85" s="130"/>
      <c r="Q85" s="130"/>
      <c r="R85" s="130"/>
    </row>
    <row r="86" spans="1:18" ht="12.75">
      <c r="A86" s="130"/>
      <c r="B86" s="130"/>
      <c r="C86" s="130"/>
      <c r="D86" s="130"/>
      <c r="E86" s="131"/>
      <c r="F86" s="130"/>
      <c r="G86" s="130"/>
      <c r="H86" s="130"/>
      <c r="I86" s="130"/>
      <c r="J86" s="130"/>
      <c r="K86" s="130"/>
      <c r="L86" s="130"/>
      <c r="M86" s="130"/>
      <c r="N86" s="130"/>
      <c r="O86" s="130"/>
      <c r="P86" s="130"/>
      <c r="Q86" s="130"/>
      <c r="R86" s="130"/>
    </row>
    <row r="87" spans="1:18" ht="12.75">
      <c r="A87" s="130"/>
      <c r="B87" s="130"/>
      <c r="C87" s="130"/>
      <c r="D87" s="130"/>
      <c r="E87" s="131"/>
      <c r="F87" s="130"/>
      <c r="G87" s="130"/>
      <c r="H87" s="130"/>
      <c r="I87" s="130"/>
      <c r="J87" s="130"/>
      <c r="K87" s="130"/>
      <c r="L87" s="130"/>
      <c r="M87" s="130"/>
      <c r="N87" s="130"/>
      <c r="O87" s="130"/>
      <c r="P87" s="130"/>
      <c r="Q87" s="130"/>
      <c r="R87" s="130"/>
    </row>
    <row r="88" spans="1:18" ht="12.75">
      <c r="A88" s="130"/>
      <c r="B88" s="130"/>
      <c r="C88" s="130"/>
      <c r="D88" s="130"/>
      <c r="E88" s="131"/>
      <c r="F88" s="130"/>
      <c r="G88" s="130"/>
      <c r="H88" s="130"/>
      <c r="I88" s="130"/>
      <c r="J88" s="130"/>
      <c r="K88" s="130"/>
      <c r="L88" s="130"/>
      <c r="M88" s="130"/>
      <c r="N88" s="130"/>
      <c r="O88" s="130"/>
      <c r="P88" s="130"/>
      <c r="Q88" s="130"/>
      <c r="R88" s="130"/>
    </row>
    <row r="89" spans="1:18" ht="12.75">
      <c r="A89" s="130"/>
      <c r="B89" s="130"/>
      <c r="C89" s="130"/>
      <c r="D89" s="130"/>
      <c r="E89" s="131"/>
      <c r="F89" s="130"/>
      <c r="G89" s="130"/>
      <c r="H89" s="130"/>
      <c r="I89" s="130"/>
      <c r="J89" s="130"/>
      <c r="K89" s="130"/>
      <c r="L89" s="130"/>
      <c r="M89" s="130"/>
      <c r="N89" s="130"/>
      <c r="O89" s="130"/>
      <c r="P89" s="130"/>
      <c r="Q89" s="130"/>
      <c r="R89" s="130"/>
    </row>
    <row r="90" spans="1:18" ht="12.75">
      <c r="A90" s="130"/>
      <c r="B90" s="130"/>
      <c r="C90" s="130"/>
      <c r="D90" s="130"/>
      <c r="E90" s="131"/>
      <c r="F90" s="130"/>
      <c r="G90" s="130"/>
      <c r="H90" s="130"/>
      <c r="I90" s="130"/>
      <c r="J90" s="130"/>
      <c r="K90" s="130"/>
      <c r="L90" s="130"/>
      <c r="M90" s="130"/>
      <c r="N90" s="130"/>
      <c r="O90" s="130"/>
      <c r="P90" s="130"/>
      <c r="Q90" s="130"/>
      <c r="R90" s="130"/>
    </row>
    <row r="91" spans="1:18" ht="12.75">
      <c r="A91" s="130"/>
      <c r="B91" s="130"/>
      <c r="C91" s="130"/>
      <c r="D91" s="130"/>
      <c r="E91" s="131"/>
      <c r="F91" s="130"/>
      <c r="G91" s="130"/>
      <c r="H91" s="130"/>
      <c r="I91" s="130"/>
      <c r="J91" s="130"/>
      <c r="K91" s="130"/>
      <c r="L91" s="130"/>
      <c r="M91" s="130"/>
      <c r="N91" s="130"/>
      <c r="O91" s="130"/>
      <c r="P91" s="130"/>
      <c r="Q91" s="130"/>
      <c r="R91" s="130"/>
    </row>
    <row r="92" spans="1:18" ht="12.75">
      <c r="A92" s="130"/>
      <c r="B92" s="130"/>
      <c r="C92" s="130"/>
      <c r="D92" s="130"/>
      <c r="E92" s="131"/>
      <c r="F92" s="130"/>
      <c r="G92" s="130"/>
      <c r="H92" s="130"/>
      <c r="I92" s="130"/>
      <c r="J92" s="130"/>
      <c r="K92" s="130"/>
      <c r="L92" s="130"/>
      <c r="M92" s="130"/>
      <c r="N92" s="130"/>
      <c r="O92" s="130"/>
      <c r="P92" s="130"/>
      <c r="Q92" s="130"/>
      <c r="R92" s="130"/>
    </row>
    <row r="93" spans="1:18" ht="12.75">
      <c r="A93" s="130"/>
      <c r="B93" s="130"/>
      <c r="C93" s="130"/>
      <c r="D93" s="130"/>
      <c r="E93" s="131"/>
      <c r="F93" s="130"/>
      <c r="G93" s="130"/>
      <c r="H93" s="130"/>
      <c r="I93" s="130"/>
      <c r="J93" s="130"/>
      <c r="K93" s="130"/>
      <c r="L93" s="130"/>
      <c r="M93" s="130"/>
      <c r="N93" s="130"/>
      <c r="O93" s="130"/>
      <c r="P93" s="130"/>
      <c r="Q93" s="130"/>
      <c r="R93" s="130"/>
    </row>
    <row r="94" spans="1:18" ht="12.75">
      <c r="A94" s="130"/>
      <c r="B94" s="130"/>
      <c r="C94" s="130"/>
      <c r="D94" s="130"/>
      <c r="E94" s="131"/>
      <c r="F94" s="130"/>
      <c r="G94" s="130"/>
      <c r="H94" s="130"/>
      <c r="I94" s="130"/>
      <c r="J94" s="130"/>
      <c r="K94" s="130"/>
      <c r="L94" s="130"/>
      <c r="M94" s="130"/>
      <c r="N94" s="130"/>
      <c r="O94" s="130"/>
      <c r="P94" s="130"/>
      <c r="Q94" s="130"/>
      <c r="R94" s="130"/>
    </row>
    <row r="95" spans="1:18" ht="12.75">
      <c r="A95" s="130"/>
      <c r="B95" s="130"/>
      <c r="C95" s="130"/>
      <c r="D95" s="130"/>
      <c r="E95" s="131"/>
      <c r="F95" s="130"/>
      <c r="G95" s="130"/>
      <c r="H95" s="130"/>
      <c r="I95" s="130"/>
      <c r="J95" s="130"/>
      <c r="K95" s="130"/>
      <c r="L95" s="130"/>
      <c r="M95" s="130"/>
      <c r="N95" s="130"/>
      <c r="O95" s="130"/>
      <c r="P95" s="130"/>
      <c r="Q95" s="130"/>
      <c r="R95" s="130"/>
    </row>
    <row r="96" spans="1:18" ht="12.75">
      <c r="A96" s="130"/>
      <c r="B96" s="130"/>
      <c r="C96" s="130"/>
      <c r="D96" s="130"/>
      <c r="E96" s="131"/>
      <c r="F96" s="130"/>
      <c r="G96" s="130"/>
      <c r="H96" s="130"/>
      <c r="I96" s="130"/>
      <c r="J96" s="130"/>
      <c r="K96" s="130"/>
      <c r="L96" s="130"/>
      <c r="M96" s="130"/>
      <c r="N96" s="130"/>
      <c r="O96" s="130"/>
      <c r="P96" s="130"/>
      <c r="Q96" s="130"/>
      <c r="R96" s="130"/>
    </row>
    <row r="97" spans="1:18" ht="12.75">
      <c r="A97" s="130"/>
      <c r="B97" s="130"/>
      <c r="C97" s="130"/>
      <c r="D97" s="130"/>
      <c r="E97" s="131"/>
      <c r="F97" s="130"/>
      <c r="G97" s="130"/>
      <c r="H97" s="130"/>
      <c r="I97" s="130"/>
      <c r="J97" s="130"/>
      <c r="K97" s="130"/>
      <c r="L97" s="130"/>
      <c r="M97" s="130"/>
      <c r="N97" s="130"/>
      <c r="O97" s="130"/>
      <c r="P97" s="130"/>
      <c r="Q97" s="130"/>
      <c r="R97" s="130"/>
    </row>
    <row r="98" spans="1:18" ht="12.75">
      <c r="A98" s="130"/>
      <c r="B98" s="130"/>
      <c r="C98" s="130"/>
      <c r="D98" s="130"/>
      <c r="E98" s="131"/>
      <c r="F98" s="130"/>
      <c r="G98" s="130"/>
      <c r="H98" s="130"/>
      <c r="I98" s="130"/>
      <c r="J98" s="130"/>
      <c r="K98" s="130"/>
      <c r="L98" s="130"/>
      <c r="M98" s="130"/>
      <c r="N98" s="130"/>
      <c r="O98" s="130"/>
      <c r="P98" s="130"/>
      <c r="Q98" s="130"/>
      <c r="R98" s="130"/>
    </row>
    <row r="99" spans="1:18" ht="12.75">
      <c r="A99" s="130"/>
      <c r="B99" s="130"/>
      <c r="C99" s="130"/>
      <c r="D99" s="130"/>
      <c r="E99" s="131"/>
      <c r="F99" s="130"/>
      <c r="G99" s="130"/>
      <c r="H99" s="130"/>
      <c r="I99" s="130"/>
      <c r="J99" s="130"/>
      <c r="K99" s="130"/>
      <c r="L99" s="130"/>
      <c r="M99" s="130"/>
      <c r="N99" s="130"/>
      <c r="O99" s="130"/>
      <c r="P99" s="130"/>
      <c r="Q99" s="130"/>
      <c r="R99" s="130"/>
    </row>
    <row r="100" spans="1:18" ht="12.75">
      <c r="A100" s="130"/>
      <c r="B100" s="130"/>
      <c r="C100" s="130"/>
      <c r="D100" s="130"/>
      <c r="E100" s="131"/>
      <c r="F100" s="130"/>
      <c r="G100" s="130"/>
      <c r="H100" s="130"/>
      <c r="I100" s="130"/>
      <c r="J100" s="130"/>
      <c r="K100" s="130"/>
      <c r="L100" s="130"/>
      <c r="M100" s="130"/>
      <c r="N100" s="130"/>
      <c r="O100" s="130"/>
      <c r="P100" s="130"/>
      <c r="Q100" s="130"/>
      <c r="R100" s="130"/>
    </row>
    <row r="101" spans="1:18" ht="12.75">
      <c r="A101" s="130"/>
      <c r="B101" s="130"/>
      <c r="C101" s="130"/>
      <c r="D101" s="130"/>
      <c r="E101" s="131"/>
      <c r="F101" s="130"/>
      <c r="G101" s="130"/>
      <c r="H101" s="130"/>
      <c r="I101" s="130"/>
      <c r="J101" s="130"/>
      <c r="K101" s="130"/>
      <c r="L101" s="130"/>
      <c r="M101" s="130"/>
      <c r="N101" s="130"/>
      <c r="O101" s="130"/>
      <c r="P101" s="130"/>
      <c r="Q101" s="130"/>
      <c r="R101" s="130"/>
    </row>
    <row r="102" spans="1:18" ht="12.75">
      <c r="A102" s="130"/>
      <c r="B102" s="130"/>
      <c r="C102" s="130"/>
      <c r="D102" s="130"/>
      <c r="E102" s="131"/>
      <c r="F102" s="130"/>
      <c r="G102" s="130"/>
      <c r="H102" s="130"/>
      <c r="I102" s="130"/>
      <c r="J102" s="130"/>
      <c r="K102" s="130"/>
      <c r="L102" s="130"/>
      <c r="M102" s="130"/>
      <c r="N102" s="130"/>
      <c r="O102" s="130"/>
      <c r="P102" s="130"/>
      <c r="Q102" s="130"/>
      <c r="R102" s="130"/>
    </row>
    <row r="103" spans="1:18" ht="12.75">
      <c r="A103" s="130"/>
      <c r="B103" s="130"/>
      <c r="C103" s="130"/>
      <c r="D103" s="130"/>
      <c r="E103" s="131"/>
      <c r="F103" s="130"/>
      <c r="G103" s="130"/>
      <c r="H103" s="130"/>
      <c r="I103" s="130"/>
      <c r="J103" s="130"/>
      <c r="K103" s="130"/>
      <c r="L103" s="130"/>
      <c r="M103" s="130"/>
      <c r="N103" s="130"/>
      <c r="O103" s="130"/>
      <c r="P103" s="130"/>
      <c r="Q103" s="130"/>
      <c r="R103" s="130"/>
    </row>
    <row r="104" spans="1:18" ht="12.75">
      <c r="A104" s="130"/>
      <c r="B104" s="130"/>
      <c r="C104" s="130"/>
      <c r="D104" s="130"/>
      <c r="E104" s="131"/>
      <c r="F104" s="130"/>
      <c r="G104" s="130"/>
      <c r="H104" s="130"/>
      <c r="I104" s="130"/>
      <c r="J104" s="130"/>
      <c r="K104" s="130"/>
      <c r="L104" s="130"/>
      <c r="M104" s="130"/>
      <c r="N104" s="130"/>
      <c r="O104" s="130"/>
      <c r="P104" s="130"/>
      <c r="Q104" s="130"/>
      <c r="R104" s="130"/>
    </row>
    <row r="105" spans="1:18" ht="12.75">
      <c r="A105" s="130"/>
      <c r="B105" s="130"/>
      <c r="C105" s="130"/>
      <c r="D105" s="130"/>
      <c r="E105" s="131"/>
      <c r="F105" s="130"/>
      <c r="G105" s="130"/>
      <c r="H105" s="130"/>
      <c r="I105" s="130"/>
      <c r="J105" s="130"/>
      <c r="K105" s="130"/>
      <c r="L105" s="130"/>
      <c r="M105" s="130"/>
      <c r="N105" s="130"/>
      <c r="O105" s="130"/>
      <c r="P105" s="130"/>
      <c r="Q105" s="130"/>
      <c r="R105" s="130"/>
    </row>
    <row r="106" spans="1:18" ht="12.75">
      <c r="A106" s="130"/>
      <c r="B106" s="130"/>
      <c r="C106" s="130"/>
      <c r="D106" s="130"/>
      <c r="E106" s="131"/>
      <c r="F106" s="130"/>
      <c r="G106" s="130"/>
      <c r="H106" s="130"/>
      <c r="I106" s="130"/>
      <c r="J106" s="130"/>
      <c r="K106" s="130"/>
      <c r="L106" s="130"/>
      <c r="M106" s="130"/>
      <c r="N106" s="130"/>
      <c r="O106" s="130"/>
      <c r="P106" s="130"/>
      <c r="Q106" s="130"/>
      <c r="R106" s="130"/>
    </row>
    <row r="107" spans="1:18" ht="12.75">
      <c r="A107" s="130"/>
      <c r="B107" s="130"/>
      <c r="C107" s="130"/>
      <c r="D107" s="130"/>
      <c r="E107" s="131"/>
      <c r="F107" s="130"/>
      <c r="G107" s="130"/>
      <c r="H107" s="130"/>
      <c r="I107" s="130"/>
      <c r="J107" s="130"/>
      <c r="K107" s="130"/>
      <c r="L107" s="130"/>
      <c r="M107" s="130"/>
      <c r="N107" s="130"/>
      <c r="O107" s="130"/>
      <c r="P107" s="130"/>
      <c r="Q107" s="130"/>
      <c r="R107" s="130"/>
    </row>
    <row r="108" spans="1:18" ht="12.75">
      <c r="A108" s="130"/>
      <c r="B108" s="130"/>
      <c r="C108" s="130"/>
      <c r="D108" s="130"/>
      <c r="E108" s="131"/>
      <c r="F108" s="130"/>
      <c r="G108" s="130"/>
      <c r="H108" s="130"/>
      <c r="I108" s="130"/>
      <c r="J108" s="130"/>
      <c r="K108" s="130"/>
      <c r="L108" s="130"/>
      <c r="M108" s="130"/>
      <c r="N108" s="130"/>
      <c r="O108" s="130"/>
      <c r="P108" s="130"/>
      <c r="Q108" s="130"/>
      <c r="R108" s="130"/>
    </row>
    <row r="109" spans="1:18" ht="12.75">
      <c r="A109" s="130"/>
      <c r="B109" s="130"/>
      <c r="C109" s="130"/>
      <c r="D109" s="130"/>
      <c r="E109" s="131"/>
      <c r="F109" s="130"/>
      <c r="G109" s="130"/>
      <c r="H109" s="130"/>
      <c r="I109" s="130"/>
      <c r="J109" s="130"/>
      <c r="K109" s="130"/>
      <c r="L109" s="130"/>
      <c r="M109" s="130"/>
      <c r="N109" s="130"/>
      <c r="O109" s="130"/>
      <c r="P109" s="130"/>
      <c r="Q109" s="130"/>
      <c r="R109" s="130"/>
    </row>
    <row r="110" spans="1:18" ht="12.75">
      <c r="A110" s="130"/>
      <c r="B110" s="130"/>
      <c r="C110" s="130"/>
      <c r="D110" s="130"/>
      <c r="E110" s="131"/>
      <c r="F110" s="130"/>
      <c r="G110" s="130"/>
      <c r="H110" s="130"/>
      <c r="I110" s="130"/>
      <c r="J110" s="130"/>
      <c r="K110" s="130"/>
      <c r="L110" s="130"/>
      <c r="M110" s="130"/>
      <c r="N110" s="130"/>
      <c r="O110" s="130"/>
      <c r="P110" s="130"/>
      <c r="Q110" s="130"/>
      <c r="R110" s="130"/>
    </row>
    <row r="111" spans="1:18" ht="12.75">
      <c r="A111" s="130"/>
      <c r="B111" s="130"/>
      <c r="C111" s="130"/>
      <c r="D111" s="130"/>
      <c r="E111" s="131"/>
      <c r="F111" s="130"/>
      <c r="G111" s="130"/>
      <c r="H111" s="130"/>
      <c r="I111" s="130"/>
      <c r="J111" s="130"/>
      <c r="K111" s="130"/>
      <c r="L111" s="130"/>
      <c r="M111" s="130"/>
      <c r="N111" s="130"/>
      <c r="O111" s="130"/>
      <c r="P111" s="130"/>
      <c r="Q111" s="130"/>
      <c r="R111" s="130"/>
    </row>
    <row r="112" spans="1:18" ht="12.75">
      <c r="A112" s="130"/>
      <c r="B112" s="130"/>
      <c r="C112" s="130"/>
      <c r="D112" s="130"/>
      <c r="E112" s="131"/>
      <c r="F112" s="130"/>
      <c r="G112" s="130"/>
      <c r="H112" s="130"/>
      <c r="I112" s="130"/>
      <c r="J112" s="130"/>
      <c r="K112" s="130"/>
      <c r="L112" s="130"/>
      <c r="M112" s="130"/>
      <c r="N112" s="130"/>
      <c r="O112" s="130"/>
      <c r="P112" s="130"/>
      <c r="Q112" s="130"/>
      <c r="R112" s="130"/>
    </row>
    <row r="113" spans="1:18" ht="12.75">
      <c r="A113" s="130"/>
      <c r="B113" s="130"/>
      <c r="C113" s="130"/>
      <c r="D113" s="130"/>
      <c r="E113" s="131"/>
      <c r="F113" s="130"/>
      <c r="G113" s="130"/>
      <c r="H113" s="130"/>
      <c r="I113" s="130"/>
      <c r="J113" s="130"/>
      <c r="K113" s="130"/>
      <c r="L113" s="130"/>
      <c r="M113" s="130"/>
      <c r="N113" s="130"/>
      <c r="O113" s="130"/>
      <c r="P113" s="130"/>
      <c r="Q113" s="130"/>
      <c r="R113" s="130"/>
    </row>
    <row r="114" spans="1:18" ht="12.75">
      <c r="A114" s="130"/>
      <c r="B114" s="130"/>
      <c r="C114" s="130"/>
      <c r="D114" s="130"/>
      <c r="E114" s="131"/>
      <c r="F114" s="130"/>
      <c r="G114" s="130"/>
      <c r="H114" s="130"/>
      <c r="I114" s="130"/>
      <c r="J114" s="130"/>
      <c r="K114" s="130"/>
      <c r="L114" s="130"/>
      <c r="M114" s="130"/>
      <c r="N114" s="130"/>
      <c r="O114" s="130"/>
      <c r="P114" s="130"/>
      <c r="Q114" s="130"/>
      <c r="R114" s="130"/>
    </row>
    <row r="115" spans="1:18" ht="12.75">
      <c r="A115" s="130"/>
      <c r="B115" s="130"/>
      <c r="C115" s="130"/>
      <c r="D115" s="130"/>
      <c r="E115" s="131"/>
      <c r="F115" s="130"/>
      <c r="G115" s="130"/>
      <c r="H115" s="130"/>
      <c r="I115" s="130"/>
      <c r="J115" s="130"/>
      <c r="K115" s="130"/>
      <c r="L115" s="130"/>
      <c r="M115" s="130"/>
      <c r="N115" s="130"/>
      <c r="O115" s="130"/>
      <c r="P115" s="130"/>
      <c r="Q115" s="130"/>
      <c r="R115" s="130"/>
    </row>
    <row r="116" spans="1:18" ht="12.75">
      <c r="A116" s="130"/>
      <c r="B116" s="130"/>
      <c r="C116" s="130"/>
      <c r="D116" s="130"/>
      <c r="E116" s="131"/>
      <c r="F116" s="130"/>
      <c r="G116" s="130"/>
      <c r="H116" s="130"/>
      <c r="I116" s="130"/>
      <c r="J116" s="130"/>
      <c r="K116" s="130"/>
      <c r="L116" s="130"/>
      <c r="M116" s="130"/>
      <c r="N116" s="130"/>
      <c r="O116" s="130"/>
      <c r="P116" s="130"/>
      <c r="Q116" s="130"/>
      <c r="R116" s="130"/>
    </row>
    <row r="117" spans="1:18" ht="12.75">
      <c r="A117" s="130"/>
      <c r="B117" s="130"/>
      <c r="C117" s="130"/>
      <c r="D117" s="130"/>
      <c r="E117" s="131"/>
      <c r="F117" s="130"/>
      <c r="G117" s="130"/>
      <c r="H117" s="130"/>
      <c r="I117" s="130"/>
      <c r="J117" s="130"/>
      <c r="K117" s="130"/>
      <c r="L117" s="130"/>
      <c r="M117" s="130"/>
      <c r="N117" s="130"/>
      <c r="O117" s="130"/>
      <c r="P117" s="130"/>
      <c r="Q117" s="130"/>
      <c r="R117" s="130"/>
    </row>
    <row r="118" spans="1:18" ht="12.75">
      <c r="A118" s="130"/>
      <c r="B118" s="130"/>
      <c r="C118" s="130"/>
      <c r="D118" s="130"/>
      <c r="E118" s="131"/>
      <c r="F118" s="130"/>
      <c r="G118" s="130"/>
      <c r="H118" s="130"/>
      <c r="I118" s="130"/>
      <c r="J118" s="130"/>
      <c r="K118" s="130"/>
      <c r="L118" s="130"/>
      <c r="M118" s="130"/>
      <c r="N118" s="130"/>
      <c r="O118" s="130"/>
      <c r="P118" s="130"/>
      <c r="Q118" s="130"/>
      <c r="R118" s="130"/>
    </row>
    <row r="119" spans="1:18" ht="12.75">
      <c r="A119" s="130"/>
      <c r="B119" s="130"/>
      <c r="C119" s="130"/>
      <c r="D119" s="130"/>
      <c r="E119" s="131"/>
      <c r="F119" s="130"/>
      <c r="G119" s="130"/>
      <c r="H119" s="130"/>
      <c r="I119" s="130"/>
      <c r="J119" s="130"/>
      <c r="K119" s="130"/>
      <c r="L119" s="130"/>
      <c r="M119" s="130"/>
      <c r="N119" s="130"/>
      <c r="O119" s="130"/>
      <c r="P119" s="130"/>
      <c r="Q119" s="130"/>
      <c r="R119" s="130"/>
    </row>
    <row r="120" spans="1:18" ht="12.75">
      <c r="A120" s="130"/>
      <c r="B120" s="130"/>
      <c r="C120" s="130"/>
      <c r="D120" s="130"/>
      <c r="E120" s="131"/>
      <c r="F120" s="130"/>
      <c r="G120" s="130"/>
      <c r="H120" s="130"/>
      <c r="I120" s="130"/>
      <c r="J120" s="130"/>
      <c r="K120" s="130"/>
      <c r="L120" s="130"/>
      <c r="M120" s="130"/>
      <c r="N120" s="130"/>
      <c r="O120" s="130"/>
      <c r="P120" s="130"/>
      <c r="Q120" s="130"/>
      <c r="R120" s="130"/>
    </row>
    <row r="121" spans="1:18" ht="12.75">
      <c r="A121" s="127"/>
      <c r="B121" s="127"/>
      <c r="C121" s="127"/>
      <c r="D121" s="127"/>
      <c r="E121" s="136"/>
      <c r="F121" s="127"/>
      <c r="G121" s="127"/>
      <c r="H121" s="127"/>
      <c r="I121" s="127"/>
      <c r="J121" s="127"/>
      <c r="K121" s="127"/>
      <c r="L121" s="127"/>
      <c r="M121" s="127"/>
      <c r="N121" s="127"/>
      <c r="O121" s="127"/>
      <c r="P121" s="127"/>
      <c r="Q121" s="127"/>
      <c r="R121" s="127"/>
    </row>
    <row r="122" spans="1:18" ht="12.75">
      <c r="A122" s="127"/>
      <c r="B122" s="127"/>
      <c r="C122" s="127"/>
      <c r="D122" s="127"/>
      <c r="E122" s="136"/>
      <c r="F122" s="127"/>
      <c r="G122" s="127"/>
      <c r="H122" s="127"/>
      <c r="I122" s="127"/>
      <c r="J122" s="127"/>
      <c r="K122" s="127"/>
      <c r="L122" s="127"/>
      <c r="M122" s="127"/>
      <c r="N122" s="127"/>
      <c r="O122" s="127"/>
      <c r="P122" s="127"/>
      <c r="Q122" s="127"/>
      <c r="R122" s="127"/>
    </row>
    <row r="123" spans="1:18" ht="12.75">
      <c r="A123" s="127"/>
      <c r="B123" s="127"/>
      <c r="C123" s="127"/>
      <c r="D123" s="127"/>
      <c r="E123" s="136"/>
      <c r="F123" s="127"/>
      <c r="G123" s="127"/>
      <c r="H123" s="127"/>
      <c r="I123" s="127"/>
      <c r="J123" s="127"/>
      <c r="K123" s="127"/>
      <c r="L123" s="127"/>
      <c r="M123" s="127"/>
      <c r="N123" s="127"/>
      <c r="O123" s="127"/>
      <c r="P123" s="127"/>
      <c r="Q123" s="127"/>
      <c r="R123" s="127"/>
    </row>
    <row r="124" spans="1:18" ht="12.75">
      <c r="A124" s="127"/>
      <c r="B124" s="127"/>
      <c r="C124" s="127"/>
      <c r="D124" s="127"/>
      <c r="E124" s="136"/>
      <c r="F124" s="127"/>
      <c r="G124" s="127"/>
      <c r="H124" s="127"/>
      <c r="I124" s="127"/>
      <c r="J124" s="127"/>
      <c r="K124" s="127"/>
      <c r="L124" s="127"/>
      <c r="M124" s="127"/>
      <c r="N124" s="127"/>
      <c r="O124" s="127"/>
      <c r="P124" s="127"/>
      <c r="Q124" s="127"/>
      <c r="R124" s="127"/>
    </row>
  </sheetData>
  <sheetProtection/>
  <mergeCells count="17">
    <mergeCell ref="F40:I40"/>
    <mergeCell ref="K40:N40"/>
    <mergeCell ref="Q38:Q39"/>
    <mergeCell ref="Q6:Q7"/>
    <mergeCell ref="P6:P7"/>
    <mergeCell ref="F38:J39"/>
    <mergeCell ref="K38:O39"/>
    <mergeCell ref="F8:I8"/>
    <mergeCell ref="K8:N8"/>
    <mergeCell ref="P38:P39"/>
    <mergeCell ref="A1:L1"/>
    <mergeCell ref="A6:D7"/>
    <mergeCell ref="E6:E7"/>
    <mergeCell ref="F6:J7"/>
    <mergeCell ref="K6:O7"/>
    <mergeCell ref="A38:D39"/>
    <mergeCell ref="E38:E3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5" r:id="rId1"/>
  <colBreaks count="1" manualBreakCount="1">
    <brk id="17" max="121" man="1"/>
  </colBreaks>
</worksheet>
</file>

<file path=xl/worksheets/sheet4.xml><?xml version="1.0" encoding="utf-8"?>
<worksheet xmlns="http://schemas.openxmlformats.org/spreadsheetml/2006/main" xmlns:r="http://schemas.openxmlformats.org/officeDocument/2006/relationships">
  <sheetPr>
    <pageSetUpPr fitToPage="1"/>
  </sheetPr>
  <dimension ref="A1:K31"/>
  <sheetViews>
    <sheetView zoomScale="83" zoomScaleNormal="83" zoomScalePageLayoutView="0" workbookViewId="0" topLeftCell="A1">
      <selection activeCell="C28" sqref="C28"/>
    </sheetView>
  </sheetViews>
  <sheetFormatPr defaultColWidth="9.140625" defaultRowHeight="12.75"/>
  <cols>
    <col min="1" max="1" width="48.00390625" style="141" customWidth="1"/>
    <col min="2" max="5" width="18.7109375" style="141" customWidth="1"/>
    <col min="6" max="27" width="9.140625" style="141" customWidth="1"/>
    <col min="28" max="28" width="13.7109375" style="141" customWidth="1"/>
    <col min="29" max="16384" width="9.140625" style="141" customWidth="1"/>
  </cols>
  <sheetData>
    <row r="1" spans="1:8" s="36" customFormat="1" ht="16.5" thickBot="1">
      <c r="A1" s="761" t="s">
        <v>128</v>
      </c>
      <c r="B1" s="762"/>
      <c r="C1" s="762"/>
      <c r="D1" s="762"/>
      <c r="E1" s="763"/>
      <c r="F1" s="137"/>
      <c r="G1" s="137"/>
      <c r="H1" s="137"/>
    </row>
    <row r="2" s="35" customFormat="1" ht="13.5" thickBot="1"/>
    <row r="3" spans="1:4" s="35" customFormat="1" ht="13.5" thickBot="1">
      <c r="A3" s="138" t="s">
        <v>27</v>
      </c>
      <c r="C3" s="138" t="s">
        <v>28</v>
      </c>
      <c r="D3" s="139">
        <f>TITELBLAD!E15</f>
        <v>2015</v>
      </c>
    </row>
    <row r="4" spans="3:4" s="35" customFormat="1" ht="13.5" thickBot="1">
      <c r="C4" s="138" t="s">
        <v>29</v>
      </c>
      <c r="D4" s="139">
        <f>TITELBLAD!E16</f>
        <v>2016</v>
      </c>
    </row>
    <row r="5" s="35" customFormat="1" ht="13.5" thickBot="1"/>
    <row r="6" spans="1:7" s="35" customFormat="1" ht="13.5" thickBot="1">
      <c r="A6" s="138" t="s">
        <v>30</v>
      </c>
      <c r="D6" s="139">
        <f>TITELBLAD!E18</f>
        <v>2015</v>
      </c>
      <c r="E6" s="139" t="str">
        <f>+TITELBLAD!F18</f>
        <v>ex-ante</v>
      </c>
      <c r="F6" s="36"/>
      <c r="G6" s="36"/>
    </row>
    <row r="7" spans="4:7" s="35" customFormat="1" ht="13.5" thickBot="1">
      <c r="D7" s="139">
        <f>TITELBLAD!E19</f>
        <v>2016</v>
      </c>
      <c r="E7" s="140" t="str">
        <f>+TITELBLAD!F19</f>
        <v>ex-ante</v>
      </c>
      <c r="F7" s="36"/>
      <c r="G7" s="36"/>
    </row>
    <row r="8" s="35" customFormat="1" ht="12.75"/>
    <row r="9" s="35" customFormat="1" ht="13.5" thickBot="1">
      <c r="A9" s="138" t="s">
        <v>35</v>
      </c>
    </row>
    <row r="10" spans="1:11" ht="13.5" thickBot="1">
      <c r="A10" s="786">
        <f>TITELBLAD!C7</f>
        <v>0</v>
      </c>
      <c r="B10" s="787"/>
      <c r="C10" s="787"/>
      <c r="D10" s="788"/>
      <c r="E10" s="35"/>
      <c r="F10" s="35"/>
      <c r="G10" s="35"/>
      <c r="H10" s="35"/>
      <c r="I10" s="35"/>
      <c r="J10" s="35"/>
      <c r="K10" s="35"/>
    </row>
    <row r="11" s="35" customFormat="1" ht="12.75"/>
    <row r="12" s="35" customFormat="1" ht="13.5" thickBot="1">
      <c r="A12" s="138" t="s">
        <v>36</v>
      </c>
    </row>
    <row r="13" spans="1:11" ht="13.5" thickBot="1">
      <c r="A13" s="789" t="str">
        <f>TITELBLAD!C12</f>
        <v>elektriciteit</v>
      </c>
      <c r="B13" s="790"/>
      <c r="C13" s="790"/>
      <c r="D13" s="791"/>
      <c r="E13" s="35"/>
      <c r="F13" s="35"/>
      <c r="G13" s="35"/>
      <c r="H13" s="35"/>
      <c r="I13" s="35"/>
      <c r="J13" s="35"/>
      <c r="K13" s="35"/>
    </row>
    <row r="14" s="35" customFormat="1" ht="12.75"/>
    <row r="15" s="35" customFormat="1" ht="12.75">
      <c r="A15" s="142" t="s">
        <v>404</v>
      </c>
    </row>
    <row r="16" s="35" customFormat="1" ht="12.75">
      <c r="A16" s="142"/>
    </row>
    <row r="17" spans="2:5" s="35" customFormat="1" ht="12.75">
      <c r="B17" s="143" t="s">
        <v>0</v>
      </c>
      <c r="C17" s="143" t="s">
        <v>1</v>
      </c>
      <c r="D17" s="144" t="s">
        <v>0</v>
      </c>
      <c r="E17" s="144" t="s">
        <v>1</v>
      </c>
    </row>
    <row r="18" spans="1:5" s="35" customFormat="1" ht="12.75">
      <c r="A18" s="145" t="s">
        <v>37</v>
      </c>
      <c r="B18" s="146">
        <f>D6</f>
        <v>2015</v>
      </c>
      <c r="C18" s="147">
        <f>D6</f>
        <v>2015</v>
      </c>
      <c r="D18" s="147">
        <f>D7</f>
        <v>2016</v>
      </c>
      <c r="E18" s="147">
        <f>D7</f>
        <v>2016</v>
      </c>
    </row>
    <row r="19" spans="1:5" s="35" customFormat="1" ht="27.75" customHeight="1">
      <c r="A19" s="148" t="s">
        <v>231</v>
      </c>
      <c r="B19" s="149">
        <f>+'TABEL 3B'!D97</f>
        <v>0</v>
      </c>
      <c r="C19" s="150">
        <f>+'TABEL 3B'!E97</f>
        <v>0</v>
      </c>
      <c r="D19" s="149">
        <f>+'TABEL 3B'!F97</f>
        <v>0</v>
      </c>
      <c r="E19" s="150">
        <f>+'TABEL 3B'!G97</f>
        <v>0</v>
      </c>
    </row>
    <row r="20" spans="1:5" s="35" customFormat="1" ht="31.5" customHeight="1">
      <c r="A20" s="148" t="s">
        <v>232</v>
      </c>
      <c r="B20" s="149">
        <f>+'TABEL 3B'!D98</f>
        <v>0</v>
      </c>
      <c r="C20" s="150">
        <f>+'TABEL 3B'!E98</f>
        <v>0</v>
      </c>
      <c r="D20" s="149">
        <f>+'TABEL 3B'!F98</f>
        <v>0</v>
      </c>
      <c r="E20" s="150">
        <f>+'TABEL 3B'!G98</f>
        <v>0</v>
      </c>
    </row>
    <row r="21" spans="1:5" s="35" customFormat="1" ht="30.75" customHeight="1">
      <c r="A21" s="148" t="s">
        <v>233</v>
      </c>
      <c r="B21" s="149">
        <f>+'TABEL 3B'!D99</f>
        <v>0</v>
      </c>
      <c r="C21" s="150">
        <f>+'TABEL 3B'!E99</f>
        <v>0</v>
      </c>
      <c r="D21" s="149">
        <f>+'TABEL 3B'!F99</f>
        <v>0</v>
      </c>
      <c r="E21" s="150">
        <f>+'TABEL 3B'!G99</f>
        <v>0</v>
      </c>
    </row>
    <row r="22" spans="1:5" s="35" customFormat="1" ht="26.25" customHeight="1">
      <c r="A22" s="151" t="s">
        <v>236</v>
      </c>
      <c r="B22" s="149">
        <f>+'TABEL 3B'!D100</f>
        <v>0</v>
      </c>
      <c r="C22" s="150">
        <f>+'TABEL 3B'!E100</f>
        <v>0</v>
      </c>
      <c r="D22" s="149">
        <f>+'TABEL 3B'!F100</f>
        <v>0</v>
      </c>
      <c r="E22" s="150">
        <f>+'TABEL 3B'!G100</f>
        <v>0</v>
      </c>
    </row>
    <row r="23" spans="1:5" s="35" customFormat="1" ht="26.25" customHeight="1">
      <c r="A23" s="151" t="s">
        <v>277</v>
      </c>
      <c r="B23" s="149">
        <f>+'TABEL 3B'!D101</f>
        <v>0</v>
      </c>
      <c r="C23" s="150">
        <f>+'TABEL 3B'!E101</f>
        <v>0</v>
      </c>
      <c r="D23" s="149">
        <f>+'TABEL 3B'!F101</f>
        <v>0</v>
      </c>
      <c r="E23" s="150">
        <f>+'TABEL 3B'!G101</f>
        <v>0</v>
      </c>
    </row>
    <row r="24" spans="1:5" s="35" customFormat="1" ht="26.25" customHeight="1">
      <c r="A24" s="151" t="s">
        <v>237</v>
      </c>
      <c r="B24" s="149">
        <f>+'TABEL 3B'!D102</f>
        <v>0</v>
      </c>
      <c r="C24" s="150">
        <f>+'TABEL 3B'!E102</f>
        <v>0</v>
      </c>
      <c r="D24" s="149">
        <f>+'TABEL 3B'!F102</f>
        <v>0</v>
      </c>
      <c r="E24" s="150">
        <f>+'TABEL 3B'!G102</f>
        <v>0</v>
      </c>
    </row>
    <row r="25" spans="1:5" s="35" customFormat="1" ht="26.25" customHeight="1">
      <c r="A25" s="151" t="s">
        <v>238</v>
      </c>
      <c r="B25" s="149">
        <f>+'TABEL 3B'!D103</f>
        <v>0</v>
      </c>
      <c r="C25" s="150">
        <f>+'TABEL 3B'!E103</f>
        <v>0</v>
      </c>
      <c r="D25" s="149">
        <f>+'TABEL 3B'!F103</f>
        <v>0</v>
      </c>
      <c r="E25" s="150">
        <f>+'TABEL 3B'!G103</f>
        <v>0</v>
      </c>
    </row>
    <row r="26" spans="1:5" s="35" customFormat="1" ht="26.25" customHeight="1">
      <c r="A26" s="151" t="s">
        <v>239</v>
      </c>
      <c r="B26" s="149">
        <f>+'TABEL 3B'!D104</f>
        <v>0</v>
      </c>
      <c r="C26" s="150">
        <f>+'TABEL 3B'!E104</f>
        <v>0</v>
      </c>
      <c r="D26" s="149">
        <f>+'TABEL 3B'!F104</f>
        <v>0</v>
      </c>
      <c r="E26" s="150">
        <f>+'TABEL 3B'!G104</f>
        <v>0</v>
      </c>
    </row>
    <row r="27" spans="1:5" s="35" customFormat="1" ht="42.75" customHeight="1">
      <c r="A27" s="151" t="s">
        <v>241</v>
      </c>
      <c r="B27" s="149">
        <f>+'TABEL 3B'!D105</f>
        <v>0</v>
      </c>
      <c r="C27" s="150">
        <f>+'TABEL 3B'!E105</f>
        <v>0</v>
      </c>
      <c r="D27" s="149">
        <f>+'TABEL 3B'!F105</f>
        <v>0</v>
      </c>
      <c r="E27" s="150">
        <f>+'TABEL 3B'!G105</f>
        <v>0</v>
      </c>
    </row>
    <row r="28" spans="1:5" s="35" customFormat="1" ht="26.25" customHeight="1">
      <c r="A28" s="151" t="s">
        <v>240</v>
      </c>
      <c r="B28" s="149">
        <f>+'TABEL 3B'!D106</f>
        <v>0</v>
      </c>
      <c r="C28" s="150">
        <f>+'TABEL 3B'!E106</f>
        <v>0</v>
      </c>
      <c r="D28" s="149">
        <f>+'TABEL 3B'!F106</f>
        <v>0</v>
      </c>
      <c r="E28" s="150">
        <f>+'TABEL 3B'!G106</f>
        <v>0</v>
      </c>
    </row>
    <row r="29" spans="1:5" s="35" customFormat="1" ht="12.75">
      <c r="A29" s="152"/>
      <c r="B29" s="149"/>
      <c r="C29" s="150"/>
      <c r="D29" s="149"/>
      <c r="E29" s="150"/>
    </row>
    <row r="30" spans="1:5" s="32" customFormat="1" ht="12.75">
      <c r="A30" s="153" t="s">
        <v>17</v>
      </c>
      <c r="B30" s="154">
        <f>SUM(B19:B28)</f>
        <v>0</v>
      </c>
      <c r="C30" s="155">
        <f>SUM(C19:C28)</f>
        <v>0</v>
      </c>
      <c r="D30" s="154">
        <f>SUM(D19:D28)</f>
        <v>0</v>
      </c>
      <c r="E30" s="155">
        <f>SUM(E19:E28)</f>
        <v>0</v>
      </c>
    </row>
    <row r="31" spans="1:5" s="35" customFormat="1" ht="12.75">
      <c r="A31" s="569" t="s">
        <v>423</v>
      </c>
      <c r="B31" s="741">
        <f>B30-'TABEL 3B'!D108</f>
        <v>0</v>
      </c>
      <c r="C31" s="743">
        <f>C30-'TABEL 3B'!E108</f>
        <v>0</v>
      </c>
      <c r="D31" s="741">
        <f>D30-'TABEL 3B'!F108</f>
        <v>0</v>
      </c>
      <c r="E31" s="743">
        <f>E30-'TABEL 3B'!G108</f>
        <v>0</v>
      </c>
    </row>
    <row r="32" s="35" customFormat="1" ht="12.75"/>
    <row r="33" s="35" customFormat="1" ht="12.75"/>
    <row r="34" s="35" customFormat="1" ht="12.75"/>
    <row r="35" s="35" customFormat="1" ht="12.75"/>
    <row r="36" s="35" customFormat="1" ht="12.75"/>
    <row r="37" s="35" customFormat="1" ht="12.75"/>
    <row r="38" s="35" customFormat="1" ht="12.75"/>
    <row r="39" s="35" customFormat="1" ht="12.75"/>
    <row r="40" s="35" customFormat="1" ht="12.75"/>
    <row r="41" s="35" customFormat="1" ht="12.75"/>
    <row r="42" s="35" customFormat="1" ht="12.75"/>
    <row r="43" s="35" customFormat="1" ht="12.75"/>
    <row r="44" s="35" customFormat="1" ht="12.75"/>
    <row r="45" s="35" customFormat="1" ht="12.75"/>
    <row r="46" s="35" customFormat="1" ht="12.75"/>
    <row r="47" s="35" customFormat="1" ht="12.75"/>
    <row r="48" s="35" customFormat="1" ht="12.75"/>
    <row r="49" s="35" customFormat="1" ht="12.75"/>
    <row r="50" s="35" customFormat="1" ht="12.75"/>
    <row r="51" s="35" customFormat="1" ht="12.75"/>
    <row r="52" s="35" customFormat="1" ht="12.75"/>
    <row r="53" s="35" customFormat="1" ht="12.75"/>
    <row r="54" s="35" customFormat="1" ht="12.75"/>
    <row r="55" s="35" customFormat="1" ht="12.75"/>
    <row r="56" s="35" customFormat="1" ht="12.75"/>
    <row r="57" s="35" customFormat="1" ht="12.75"/>
    <row r="58" s="35" customFormat="1" ht="12.75"/>
    <row r="59" s="35" customFormat="1" ht="12.75"/>
    <row r="60" s="35" customFormat="1" ht="12.75"/>
    <row r="61" s="35" customFormat="1" ht="12.75"/>
    <row r="62" s="35" customFormat="1" ht="12.75"/>
    <row r="63" s="35" customFormat="1" ht="12.75"/>
    <row r="64" s="35" customFormat="1" ht="12.75"/>
    <row r="65" s="35" customFormat="1" ht="12.75"/>
    <row r="66" s="35" customFormat="1" ht="12.75"/>
    <row r="67" s="35" customFormat="1" ht="12.75"/>
    <row r="68" s="35" customFormat="1" ht="12.75"/>
    <row r="69" s="35" customFormat="1" ht="12.75"/>
    <row r="70" s="35" customFormat="1" ht="12.75"/>
    <row r="71" s="35" customFormat="1" ht="12.75"/>
    <row r="72" s="35" customFormat="1" ht="12.75"/>
    <row r="73" s="35" customFormat="1" ht="12.75"/>
    <row r="74" s="35" customFormat="1" ht="12.75"/>
    <row r="75" s="35" customFormat="1" ht="12.75"/>
    <row r="76" s="35" customFormat="1" ht="12.75"/>
    <row r="77" s="35" customFormat="1" ht="12.75"/>
    <row r="78" s="35" customFormat="1" ht="12.75"/>
    <row r="79" s="35" customFormat="1" ht="12.75"/>
    <row r="80" s="35" customFormat="1" ht="12.75"/>
    <row r="81" s="35" customFormat="1" ht="12.75"/>
    <row r="82" s="35" customFormat="1" ht="12.75"/>
    <row r="83" s="35" customFormat="1" ht="12.75"/>
    <row r="84" s="35" customFormat="1" ht="12.75"/>
    <row r="85" s="35" customFormat="1" ht="12.75"/>
    <row r="86" s="35" customFormat="1" ht="12.75"/>
    <row r="87" s="35" customFormat="1" ht="12.75"/>
    <row r="88" s="35" customFormat="1" ht="12.75"/>
    <row r="89" s="35" customFormat="1" ht="12.75"/>
    <row r="90" s="35" customFormat="1" ht="12.75"/>
    <row r="91" s="35" customFormat="1" ht="12.75"/>
    <row r="92" s="35" customFormat="1" ht="12.75"/>
    <row r="93" s="35" customFormat="1" ht="12.75"/>
    <row r="94" s="35" customFormat="1" ht="12.75"/>
    <row r="95" s="35" customFormat="1" ht="12.75"/>
    <row r="96" s="35" customFormat="1" ht="12.75"/>
    <row r="97" s="35" customFormat="1" ht="12.75"/>
    <row r="98" s="35" customFormat="1" ht="12.75"/>
    <row r="99" s="35" customFormat="1" ht="12.75"/>
    <row r="100" s="35" customFormat="1" ht="12.75"/>
    <row r="101" s="35" customFormat="1" ht="12.75"/>
    <row r="102" s="35" customFormat="1" ht="12.75"/>
    <row r="103" s="35" customFormat="1" ht="12.75"/>
    <row r="104" s="35" customFormat="1" ht="12.75"/>
    <row r="105" s="35" customFormat="1" ht="12.75"/>
    <row r="106" s="35" customFormat="1" ht="12.75"/>
    <row r="107" s="35" customFormat="1" ht="12.75"/>
    <row r="108" s="35" customFormat="1" ht="12.75"/>
    <row r="109" s="35" customFormat="1" ht="12.75"/>
    <row r="110" s="35" customFormat="1" ht="12.75"/>
    <row r="111" s="35" customFormat="1" ht="12.75"/>
    <row r="112" s="35" customFormat="1" ht="12.75"/>
    <row r="113" s="35" customFormat="1" ht="12.75"/>
    <row r="114" s="35" customFormat="1" ht="12.75"/>
    <row r="115" s="35" customFormat="1" ht="12.75"/>
    <row r="116" s="35" customFormat="1" ht="12.75"/>
    <row r="117" s="35" customFormat="1" ht="12.75"/>
    <row r="118" s="35" customFormat="1" ht="12.75"/>
    <row r="119" s="35" customFormat="1" ht="12.75"/>
    <row r="120" s="35" customFormat="1" ht="12.75"/>
    <row r="121" s="35" customFormat="1" ht="12.75"/>
    <row r="122" s="35" customFormat="1" ht="12.75"/>
    <row r="123" s="35" customFormat="1" ht="12.75"/>
    <row r="124" s="35" customFormat="1" ht="12.75"/>
    <row r="125" s="35" customFormat="1" ht="12.75"/>
    <row r="126" s="35" customFormat="1" ht="12.75"/>
    <row r="127" s="35" customFormat="1" ht="12.75"/>
    <row r="128" s="35" customFormat="1" ht="12.75"/>
    <row r="129" s="35" customFormat="1" ht="12.75"/>
    <row r="130" s="35" customFormat="1" ht="12.75"/>
    <row r="131" s="35" customFormat="1" ht="12.75"/>
    <row r="132" s="35" customFormat="1" ht="12.75"/>
    <row r="133" s="35" customFormat="1" ht="12.75"/>
    <row r="134" s="35" customFormat="1" ht="12.75"/>
    <row r="135" s="35" customFormat="1" ht="12.75"/>
    <row r="136" s="35" customFormat="1" ht="12.75"/>
    <row r="137" s="35" customFormat="1" ht="12.75"/>
    <row r="138" s="35" customFormat="1" ht="12.75"/>
    <row r="139" s="35" customFormat="1" ht="12.75"/>
    <row r="140" s="35" customFormat="1" ht="12.75"/>
    <row r="141" s="35" customFormat="1" ht="12.75"/>
    <row r="142" s="35" customFormat="1" ht="12.75"/>
    <row r="143" s="35" customFormat="1" ht="12.75"/>
    <row r="144" s="35" customFormat="1" ht="12.75"/>
    <row r="145" s="35" customFormat="1" ht="12.75"/>
    <row r="146" s="35" customFormat="1" ht="12.75"/>
    <row r="147" s="35" customFormat="1" ht="12.75"/>
    <row r="148" s="35" customFormat="1" ht="12.75"/>
    <row r="149" s="35" customFormat="1" ht="12.75"/>
    <row r="150" s="35" customFormat="1" ht="12.75"/>
    <row r="151" s="35" customFormat="1" ht="12.75"/>
    <row r="152" s="35" customFormat="1" ht="12.75"/>
    <row r="153" s="35" customFormat="1" ht="12.75"/>
    <row r="154" s="35" customFormat="1" ht="12.75"/>
    <row r="155" s="35" customFormat="1" ht="12.75"/>
    <row r="156" s="35" customFormat="1" ht="12.75"/>
    <row r="157" s="35" customFormat="1" ht="12.75"/>
    <row r="158" s="35" customFormat="1" ht="12.75"/>
    <row r="159" s="35" customFormat="1" ht="12.75"/>
    <row r="160" s="35" customFormat="1" ht="12.75"/>
    <row r="161" s="35" customFormat="1" ht="12.75"/>
    <row r="162" s="35" customFormat="1" ht="12.75"/>
    <row r="163" s="35" customFormat="1" ht="12.75"/>
    <row r="164" s="35" customFormat="1" ht="12.75"/>
    <row r="165" s="35" customFormat="1" ht="12.75"/>
    <row r="166" s="35" customFormat="1" ht="12.75"/>
    <row r="167" s="35" customFormat="1" ht="12.75"/>
    <row r="168" s="35" customFormat="1" ht="12.75"/>
    <row r="169" s="35" customFormat="1" ht="12.75"/>
    <row r="170" s="35" customFormat="1" ht="12.75"/>
    <row r="171" s="35" customFormat="1" ht="12.75"/>
    <row r="172" s="35" customFormat="1" ht="12.75"/>
    <row r="173" s="35" customFormat="1" ht="12.75"/>
    <row r="174" s="35" customFormat="1" ht="12.75"/>
    <row r="175" s="35" customFormat="1" ht="12.75"/>
    <row r="176" s="35" customFormat="1" ht="12.75"/>
    <row r="177" s="35" customFormat="1" ht="12.75"/>
    <row r="178" s="35" customFormat="1" ht="12.75"/>
    <row r="179" s="35" customFormat="1" ht="12.75"/>
    <row r="180" s="35" customFormat="1" ht="12.75"/>
    <row r="181" s="35" customFormat="1" ht="12.75"/>
    <row r="182" s="35" customFormat="1" ht="12.75"/>
    <row r="183" s="35" customFormat="1" ht="12.75"/>
    <row r="184" s="35" customFormat="1" ht="12.75"/>
    <row r="185" s="35" customFormat="1" ht="12.75"/>
    <row r="186" s="35" customFormat="1" ht="12.75"/>
    <row r="187" s="35" customFormat="1" ht="12.75"/>
    <row r="188" s="35" customFormat="1" ht="12.75"/>
    <row r="189" s="35" customFormat="1" ht="12.75"/>
    <row r="190" s="35" customFormat="1" ht="12.75"/>
    <row r="191" s="35" customFormat="1" ht="12.75"/>
    <row r="192" s="35" customFormat="1" ht="12.75"/>
    <row r="193" s="35" customFormat="1" ht="12.75"/>
    <row r="194" s="35" customFormat="1" ht="12.75"/>
    <row r="195" s="35" customFormat="1" ht="12.75"/>
    <row r="196" s="35" customFormat="1" ht="12.75"/>
    <row r="197" s="35" customFormat="1" ht="12.75"/>
    <row r="198" s="35" customFormat="1" ht="12.75"/>
    <row r="199" s="35" customFormat="1" ht="12.75"/>
    <row r="200" s="35" customFormat="1" ht="12.75"/>
    <row r="201" s="35" customFormat="1" ht="12.75"/>
    <row r="202" s="35" customFormat="1" ht="12.75"/>
    <row r="203" s="35" customFormat="1" ht="12.75"/>
    <row r="204" s="35" customFormat="1" ht="12.75"/>
    <row r="205" s="35" customFormat="1" ht="12.75"/>
    <row r="206" s="35" customFormat="1" ht="12.75"/>
    <row r="207" s="35" customFormat="1" ht="12.75"/>
    <row r="208" s="35" customFormat="1" ht="12.75"/>
    <row r="209" s="35" customFormat="1" ht="12.75"/>
    <row r="210" s="35" customFormat="1" ht="12.75"/>
    <row r="211" s="35" customFormat="1" ht="12.75"/>
    <row r="212" s="35" customFormat="1" ht="12.75"/>
    <row r="213" s="35" customFormat="1" ht="12.75"/>
    <row r="214" s="35" customFormat="1" ht="12.75"/>
    <row r="215" s="35" customFormat="1" ht="12.75"/>
    <row r="216" s="35" customFormat="1" ht="12.75"/>
    <row r="217" s="35" customFormat="1" ht="12.75"/>
    <row r="218" s="35" customFormat="1" ht="12.75"/>
    <row r="219" s="35" customFormat="1" ht="12.75"/>
    <row r="220" s="35" customFormat="1" ht="12.75"/>
    <row r="221" s="35" customFormat="1" ht="12.75"/>
    <row r="222" s="35" customFormat="1" ht="12.75"/>
    <row r="223" s="35" customFormat="1" ht="12.75"/>
    <row r="224" s="35" customFormat="1" ht="12.75"/>
    <row r="225" s="35" customFormat="1" ht="12.75"/>
    <row r="226" s="35" customFormat="1" ht="12.75"/>
    <row r="227" s="35" customFormat="1" ht="12.75"/>
    <row r="228" s="35" customFormat="1" ht="12.75"/>
    <row r="229" s="35" customFormat="1" ht="12.75"/>
    <row r="230" s="35" customFormat="1" ht="12.75"/>
    <row r="231" s="35" customFormat="1" ht="12.75"/>
    <row r="232" s="35" customFormat="1" ht="12.75"/>
    <row r="233" s="35" customFormat="1" ht="12.75"/>
    <row r="234" s="35" customFormat="1" ht="12.75"/>
    <row r="235" s="35" customFormat="1" ht="12.75"/>
    <row r="236" s="35" customFormat="1" ht="12.75"/>
    <row r="237" s="35" customFormat="1" ht="12.75"/>
    <row r="238" s="35" customFormat="1" ht="12.75"/>
    <row r="239" s="35" customFormat="1" ht="12.75"/>
    <row r="240" s="35" customFormat="1" ht="12.75"/>
    <row r="241" s="35" customFormat="1" ht="12.75"/>
    <row r="242" s="35" customFormat="1" ht="12.75"/>
    <row r="243" s="35" customFormat="1" ht="12.75"/>
    <row r="244" s="35" customFormat="1" ht="12.75"/>
    <row r="245" s="35" customFormat="1" ht="12.75"/>
    <row r="246" s="35" customFormat="1" ht="12.75"/>
    <row r="247" s="35" customFormat="1" ht="12.75"/>
    <row r="248" s="35" customFormat="1" ht="12.75"/>
    <row r="249" s="35" customFormat="1" ht="12.75"/>
    <row r="250" s="35" customFormat="1" ht="12.75"/>
    <row r="251" s="35" customFormat="1" ht="12.75"/>
    <row r="252" s="35" customFormat="1" ht="12.75"/>
    <row r="253" s="35" customFormat="1" ht="12.75"/>
    <row r="254" s="35" customFormat="1" ht="12.75"/>
    <row r="255" s="35" customFormat="1" ht="12.75"/>
    <row r="256" s="35" customFormat="1" ht="12.75"/>
    <row r="257" s="35" customFormat="1" ht="12.75"/>
    <row r="258" s="35" customFormat="1" ht="12.75"/>
    <row r="259" s="35" customFormat="1" ht="12.75"/>
    <row r="260" s="35" customFormat="1" ht="12.75"/>
    <row r="261" s="35" customFormat="1" ht="12.75"/>
    <row r="262" s="35" customFormat="1" ht="12.75"/>
    <row r="263" s="35" customFormat="1" ht="12.75"/>
    <row r="264" s="35" customFormat="1" ht="12.75"/>
    <row r="265" s="35" customFormat="1" ht="12.75"/>
    <row r="266" s="35" customFormat="1" ht="12.75"/>
    <row r="267" s="35" customFormat="1" ht="12.75"/>
    <row r="268" s="35" customFormat="1" ht="12.75"/>
    <row r="269" s="35" customFormat="1" ht="12.75"/>
    <row r="270" s="35" customFormat="1" ht="12.75"/>
    <row r="271" s="35" customFormat="1" ht="12.75"/>
    <row r="272" s="35" customFormat="1" ht="12.75"/>
    <row r="273" s="35" customFormat="1" ht="12.75"/>
    <row r="274" s="35" customFormat="1" ht="12.75"/>
    <row r="275" s="35" customFormat="1" ht="12.75"/>
    <row r="276" s="35" customFormat="1" ht="12.75"/>
    <row r="277" s="35" customFormat="1" ht="12.75"/>
    <row r="278" s="35" customFormat="1" ht="12.75"/>
    <row r="279" s="35" customFormat="1" ht="12.75"/>
    <row r="280" s="35" customFormat="1" ht="12.75"/>
    <row r="281" s="35" customFormat="1" ht="12.75"/>
    <row r="282" s="35" customFormat="1" ht="12.75"/>
    <row r="283" s="35" customFormat="1" ht="12.75"/>
    <row r="284" s="35" customFormat="1" ht="12.75"/>
    <row r="285" s="35" customFormat="1" ht="12.75"/>
    <row r="286" s="35" customFormat="1" ht="12.75"/>
    <row r="287" s="35" customFormat="1" ht="12.75"/>
    <row r="288" s="35" customFormat="1" ht="12.75"/>
    <row r="289" s="35" customFormat="1" ht="12.75"/>
    <row r="290" s="35" customFormat="1" ht="12.75"/>
    <row r="291" s="35" customFormat="1" ht="12.75"/>
    <row r="292" s="35" customFormat="1" ht="12.75"/>
    <row r="293" s="35" customFormat="1" ht="12.75"/>
    <row r="294" s="35" customFormat="1" ht="12.75"/>
    <row r="295" s="35" customFormat="1" ht="12.75"/>
    <row r="296" s="35" customFormat="1" ht="12.75"/>
    <row r="297" s="35" customFormat="1" ht="12.75"/>
    <row r="298" s="35" customFormat="1" ht="12.75"/>
    <row r="299" s="35" customFormat="1" ht="12.75"/>
    <row r="300" s="35" customFormat="1" ht="12.75"/>
    <row r="301" s="35" customFormat="1" ht="12.75"/>
    <row r="302" s="35" customFormat="1" ht="12.75"/>
    <row r="303" s="35" customFormat="1" ht="12.75"/>
    <row r="304" s="35" customFormat="1" ht="12.75"/>
    <row r="305" s="35" customFormat="1" ht="12.75"/>
    <row r="306" s="35" customFormat="1" ht="12.75"/>
    <row r="307" s="35" customFormat="1" ht="12.75"/>
    <row r="308" s="35" customFormat="1" ht="12.75"/>
    <row r="309" s="35" customFormat="1" ht="12.75"/>
    <row r="310" s="35" customFormat="1" ht="12.75"/>
    <row r="311" s="35" customFormat="1" ht="12.75"/>
    <row r="312" s="35" customFormat="1" ht="12.75"/>
    <row r="313" s="35" customFormat="1" ht="12.75"/>
    <row r="314" s="35" customFormat="1" ht="12.75"/>
    <row r="315" s="35" customFormat="1" ht="12.75"/>
    <row r="316" s="35" customFormat="1" ht="12.75"/>
    <row r="317" s="35" customFormat="1" ht="12.75"/>
    <row r="318" s="35" customFormat="1" ht="12.75"/>
    <row r="319" s="35" customFormat="1" ht="12.75"/>
    <row r="320" s="35" customFormat="1" ht="12.75"/>
    <row r="321" s="35" customFormat="1" ht="12.75"/>
    <row r="322" s="35" customFormat="1" ht="12.75"/>
    <row r="323" s="35" customFormat="1" ht="12.75"/>
    <row r="324" s="35" customFormat="1" ht="12.75"/>
    <row r="325" s="35" customFormat="1" ht="12.75"/>
    <row r="326" s="35" customFormat="1" ht="12.75"/>
    <row r="327" s="35" customFormat="1" ht="12.75"/>
    <row r="328" s="35" customFormat="1" ht="12.75"/>
    <row r="329" s="35" customFormat="1" ht="12.75"/>
    <row r="330" s="35" customFormat="1" ht="12.75"/>
    <row r="331" s="35" customFormat="1" ht="12.75"/>
    <row r="332" s="35" customFormat="1" ht="12.75"/>
    <row r="333" s="35" customFormat="1" ht="12.75"/>
    <row r="334" s="35" customFormat="1" ht="12.75"/>
    <row r="335" s="35" customFormat="1" ht="12.75"/>
    <row r="336" s="35" customFormat="1" ht="12.75"/>
    <row r="337" s="35" customFormat="1" ht="12.75"/>
    <row r="338" s="35" customFormat="1" ht="12.75"/>
    <row r="339" s="35" customFormat="1" ht="12.75"/>
    <row r="340" s="35" customFormat="1" ht="12.75"/>
    <row r="341" s="35" customFormat="1" ht="12.75"/>
    <row r="342" s="35" customFormat="1" ht="12.75"/>
    <row r="343" s="35" customFormat="1" ht="12.75"/>
    <row r="344" s="35" customFormat="1" ht="12.75"/>
    <row r="345" s="35" customFormat="1" ht="12.75"/>
    <row r="346" s="35" customFormat="1" ht="12.75"/>
    <row r="347" s="35" customFormat="1" ht="12.75"/>
    <row r="348" s="35" customFormat="1" ht="12.75"/>
    <row r="349" s="35" customFormat="1" ht="12.75"/>
    <row r="350" s="35" customFormat="1" ht="12.75"/>
    <row r="351" s="35" customFormat="1" ht="12.75"/>
    <row r="352" s="35" customFormat="1" ht="12.75"/>
    <row r="353" s="35" customFormat="1" ht="12.75"/>
    <row r="354" s="35" customFormat="1" ht="12.75"/>
    <row r="355" s="35" customFormat="1" ht="12.75"/>
    <row r="356" s="35" customFormat="1" ht="12.75"/>
    <row r="357" s="35" customFormat="1" ht="12.75"/>
    <row r="358" s="35" customFormat="1" ht="12.75"/>
    <row r="359" s="35" customFormat="1" ht="12.75"/>
    <row r="360" s="35" customFormat="1" ht="12.75"/>
    <row r="361" s="35" customFormat="1" ht="12.75"/>
    <row r="362" s="35" customFormat="1" ht="12.75"/>
    <row r="363" s="35" customFormat="1" ht="12.75"/>
    <row r="364" s="35" customFormat="1" ht="12.75"/>
    <row r="365" s="35" customFormat="1" ht="12.75"/>
    <row r="366" s="35" customFormat="1" ht="12.75"/>
    <row r="367" s="35" customFormat="1" ht="12.75"/>
    <row r="368" s="35" customFormat="1" ht="12.75"/>
    <row r="369" s="35" customFormat="1" ht="12.75"/>
    <row r="370" s="35" customFormat="1" ht="12.75"/>
    <row r="371" s="35" customFormat="1" ht="12.75"/>
    <row r="372" s="35" customFormat="1" ht="12.75"/>
    <row r="373" s="35" customFormat="1" ht="12.75"/>
    <row r="374" s="35" customFormat="1" ht="12.75"/>
    <row r="375" s="35" customFormat="1" ht="12.75"/>
    <row r="376" s="35" customFormat="1" ht="12.75"/>
    <row r="377" s="35" customFormat="1" ht="12.75"/>
    <row r="378" s="35" customFormat="1" ht="12.75"/>
    <row r="379" s="35" customFormat="1" ht="12.75"/>
    <row r="380" s="35" customFormat="1" ht="12.75"/>
    <row r="381" s="35" customFormat="1" ht="12.75"/>
    <row r="382" s="35" customFormat="1" ht="12.75"/>
    <row r="383" s="35" customFormat="1" ht="12.75"/>
    <row r="384" s="35" customFormat="1" ht="12.75"/>
    <row r="385" s="35" customFormat="1" ht="12.75"/>
    <row r="386" s="35" customFormat="1" ht="12.75"/>
    <row r="387" s="35" customFormat="1" ht="12.75"/>
    <row r="388" s="35" customFormat="1" ht="12.75"/>
    <row r="389" s="35" customFormat="1" ht="12.75"/>
    <row r="390" s="35" customFormat="1" ht="12.75"/>
    <row r="391" s="35" customFormat="1" ht="12.75"/>
    <row r="392" s="35" customFormat="1" ht="12.75"/>
    <row r="393" s="35" customFormat="1" ht="12.75"/>
    <row r="394" s="35" customFormat="1" ht="12.75"/>
    <row r="395" s="35" customFormat="1" ht="12.75"/>
    <row r="396" s="35" customFormat="1" ht="12.75"/>
    <row r="397" s="35" customFormat="1" ht="12.75"/>
    <row r="398" s="35" customFormat="1" ht="12.75"/>
    <row r="399" s="35" customFormat="1" ht="12.75"/>
    <row r="400" s="35" customFormat="1" ht="12.75"/>
    <row r="401" s="35" customFormat="1" ht="12.75"/>
    <row r="402" s="35" customFormat="1" ht="12.75"/>
    <row r="403" s="35" customFormat="1" ht="12.75"/>
    <row r="404" s="35" customFormat="1" ht="12.75"/>
    <row r="405" s="35" customFormat="1" ht="12.75"/>
    <row r="406" s="35" customFormat="1" ht="12.75"/>
    <row r="407" s="35" customFormat="1" ht="12.75"/>
    <row r="408" s="35" customFormat="1" ht="12.75"/>
    <row r="409" s="35" customFormat="1" ht="12.75"/>
    <row r="410" s="35" customFormat="1" ht="12.75"/>
    <row r="411" s="35" customFormat="1" ht="12.75"/>
    <row r="412" s="35" customFormat="1" ht="12.75"/>
    <row r="413" s="35" customFormat="1" ht="12.75"/>
    <row r="414" s="35" customFormat="1" ht="12.75"/>
    <row r="415" s="35" customFormat="1" ht="12.75"/>
    <row r="416" s="35" customFormat="1" ht="12.75"/>
    <row r="417" s="35" customFormat="1" ht="12.75"/>
    <row r="418" s="35" customFormat="1" ht="12.75"/>
    <row r="419" s="35" customFormat="1" ht="12.75"/>
    <row r="420" s="35" customFormat="1" ht="12.75"/>
    <row r="421" s="35" customFormat="1" ht="12.75"/>
    <row r="422" s="35" customFormat="1" ht="12.75"/>
    <row r="423" s="35" customFormat="1" ht="12.75"/>
    <row r="424" s="35" customFormat="1" ht="12.75"/>
    <row r="425" s="35" customFormat="1" ht="12.75"/>
    <row r="426" s="35" customFormat="1" ht="12.75"/>
    <row r="427" s="35" customFormat="1" ht="12.75"/>
    <row r="428" s="35" customFormat="1" ht="12.75"/>
    <row r="429" s="35" customFormat="1" ht="12.75"/>
    <row r="430" s="35" customFormat="1" ht="12.75"/>
    <row r="431" s="35" customFormat="1" ht="12.75"/>
    <row r="432" s="35" customFormat="1" ht="12.75"/>
    <row r="433" s="35" customFormat="1" ht="12.75"/>
    <row r="434" s="35" customFormat="1" ht="12.75"/>
    <row r="435" s="35" customFormat="1" ht="12.75"/>
    <row r="436" s="35" customFormat="1" ht="12.75"/>
    <row r="437" s="35" customFormat="1" ht="12.75"/>
    <row r="438" s="35" customFormat="1" ht="12.75"/>
    <row r="439" s="35" customFormat="1" ht="12.75"/>
    <row r="440" s="35" customFormat="1" ht="12.75"/>
    <row r="441" s="35" customFormat="1" ht="12.75"/>
    <row r="442" s="35" customFormat="1" ht="12.75"/>
    <row r="443" s="35" customFormat="1" ht="12.75"/>
    <row r="444" s="35" customFormat="1" ht="12.75"/>
    <row r="445" s="35" customFormat="1" ht="12.75"/>
    <row r="446" s="35" customFormat="1" ht="12.75"/>
    <row r="447" s="35" customFormat="1" ht="12.75"/>
    <row r="448" s="35" customFormat="1" ht="12.75"/>
    <row r="449" s="35" customFormat="1" ht="12.75"/>
    <row r="450" s="35" customFormat="1" ht="12.75"/>
    <row r="451" s="35" customFormat="1" ht="12.75"/>
    <row r="452" s="35" customFormat="1" ht="12.75"/>
    <row r="453" s="35" customFormat="1" ht="12.75"/>
    <row r="454" s="35" customFormat="1" ht="12.75"/>
    <row r="455" s="35" customFormat="1" ht="12.75"/>
    <row r="456" s="35" customFormat="1" ht="12.75"/>
    <row r="457" s="35" customFormat="1" ht="12.75"/>
    <row r="458" s="35" customFormat="1" ht="12.75"/>
    <row r="459" s="35" customFormat="1" ht="12.75"/>
    <row r="460" s="35" customFormat="1" ht="12.75"/>
    <row r="461" s="35" customFormat="1" ht="12.75"/>
    <row r="462" s="35" customFormat="1" ht="12.75"/>
    <row r="463" s="35" customFormat="1" ht="12.75"/>
    <row r="464" s="35" customFormat="1" ht="12.75"/>
    <row r="465" s="35" customFormat="1" ht="12.75"/>
    <row r="466" s="35" customFormat="1" ht="12.75"/>
    <row r="467" s="35" customFormat="1" ht="12.75"/>
    <row r="468" s="35" customFormat="1" ht="12.75"/>
    <row r="469" s="35" customFormat="1" ht="12.75"/>
    <row r="470" s="35" customFormat="1" ht="12.75"/>
    <row r="471" s="35" customFormat="1" ht="12.75"/>
    <row r="472" s="35" customFormat="1" ht="12.75"/>
    <row r="473" s="35" customFormat="1" ht="12.75"/>
    <row r="474" s="35" customFormat="1" ht="12.75"/>
    <row r="475" s="35" customFormat="1" ht="12.75"/>
    <row r="476" s="35" customFormat="1" ht="12.75"/>
    <row r="477" s="35" customFormat="1" ht="12.75"/>
    <row r="478" s="35" customFormat="1" ht="12.75"/>
    <row r="479" s="35" customFormat="1" ht="12.75"/>
    <row r="480" s="35" customFormat="1" ht="12.75"/>
    <row r="481" s="35" customFormat="1" ht="12.75"/>
    <row r="482" s="35" customFormat="1" ht="12.75"/>
    <row r="483" s="35" customFormat="1" ht="12.75"/>
    <row r="484" s="35" customFormat="1" ht="12.75"/>
    <row r="485" s="35" customFormat="1" ht="12.75"/>
    <row r="486" s="35" customFormat="1" ht="12.75"/>
    <row r="487" s="35" customFormat="1" ht="12.75"/>
    <row r="488" s="35" customFormat="1" ht="12.75"/>
    <row r="489" s="35" customFormat="1" ht="12.75"/>
    <row r="490" s="35" customFormat="1" ht="12.75"/>
    <row r="491" s="35" customFormat="1" ht="12.75"/>
    <row r="492" s="35" customFormat="1" ht="12.75"/>
    <row r="493" s="35" customFormat="1" ht="12.75"/>
    <row r="494" s="35" customFormat="1" ht="12.75"/>
    <row r="495" s="35" customFormat="1" ht="12.75"/>
    <row r="496" s="35" customFormat="1" ht="12.75"/>
    <row r="497" s="35" customFormat="1" ht="12.75"/>
    <row r="498" s="35" customFormat="1" ht="12.75"/>
    <row r="499" s="35" customFormat="1" ht="12.75"/>
    <row r="500" s="35" customFormat="1" ht="12.75"/>
    <row r="501" s="35" customFormat="1" ht="12.75"/>
    <row r="502" s="35" customFormat="1" ht="12.75"/>
    <row r="503" s="35" customFormat="1" ht="12.75"/>
    <row r="504" s="35" customFormat="1" ht="12.75"/>
    <row r="505" s="35" customFormat="1" ht="12.75"/>
    <row r="506" s="35" customFormat="1" ht="12.75"/>
    <row r="507" s="35" customFormat="1" ht="12.75"/>
    <row r="508" s="35" customFormat="1" ht="12.75"/>
    <row r="509" s="35" customFormat="1" ht="12.75"/>
    <row r="510" s="35" customFormat="1" ht="12.75"/>
    <row r="511" s="35" customFormat="1" ht="12.75"/>
    <row r="512" s="35" customFormat="1" ht="12.75"/>
    <row r="513" s="35" customFormat="1" ht="12.75"/>
    <row r="514" s="35" customFormat="1" ht="12.75"/>
    <row r="515" s="35" customFormat="1" ht="12.75"/>
    <row r="516" s="35" customFormat="1" ht="12.75"/>
    <row r="517" s="35" customFormat="1" ht="12.75"/>
    <row r="518" s="35" customFormat="1" ht="12.75"/>
    <row r="519" s="35" customFormat="1" ht="12.75"/>
    <row r="520" s="35" customFormat="1" ht="12.75"/>
    <row r="521" s="35" customFormat="1" ht="12.75"/>
    <row r="522" s="35" customFormat="1" ht="12.75"/>
    <row r="523" s="35" customFormat="1" ht="12.75"/>
    <row r="524" s="35" customFormat="1" ht="12.75"/>
    <row r="525" s="35" customFormat="1" ht="12.75"/>
    <row r="526" s="35" customFormat="1" ht="12.75"/>
    <row r="527" s="35" customFormat="1" ht="12.75"/>
    <row r="528" s="35" customFormat="1" ht="12.75"/>
    <row r="529" s="35" customFormat="1" ht="12.75"/>
    <row r="530" s="35" customFormat="1" ht="12.75"/>
    <row r="531" s="35" customFormat="1" ht="12.75"/>
    <row r="532" s="35" customFormat="1" ht="12.75"/>
    <row r="533" s="35" customFormat="1" ht="12.75"/>
    <row r="534" s="35" customFormat="1" ht="12.75"/>
    <row r="535" s="35" customFormat="1" ht="12.75"/>
    <row r="536" s="35" customFormat="1" ht="12.75"/>
    <row r="537" s="35" customFormat="1" ht="12.75"/>
    <row r="538" s="35" customFormat="1" ht="12.75"/>
    <row r="539" s="35" customFormat="1" ht="12.75"/>
    <row r="540" s="35" customFormat="1" ht="12.75"/>
    <row r="541" s="35" customFormat="1" ht="12.75"/>
    <row r="542" s="35" customFormat="1" ht="12.75"/>
    <row r="543" s="35" customFormat="1" ht="12.75"/>
    <row r="544" s="35" customFormat="1" ht="12.75"/>
    <row r="545" s="35" customFormat="1" ht="12.75"/>
    <row r="546" s="35" customFormat="1" ht="12.75"/>
    <row r="547" s="35" customFormat="1" ht="12.75"/>
    <row r="548" s="35" customFormat="1" ht="12.75"/>
    <row r="549" s="35" customFormat="1" ht="12.75"/>
    <row r="550" s="35" customFormat="1" ht="12.75"/>
    <row r="551" s="35" customFormat="1" ht="12.75"/>
    <row r="552" s="35" customFormat="1" ht="12.75"/>
    <row r="553" s="35" customFormat="1" ht="12.75"/>
    <row r="554" s="35" customFormat="1" ht="12.75"/>
    <row r="555" s="35" customFormat="1" ht="12.75"/>
    <row r="556" s="35" customFormat="1" ht="12.75"/>
    <row r="557" s="35" customFormat="1" ht="12.75"/>
    <row r="558" s="35" customFormat="1" ht="12.75"/>
    <row r="559" s="35" customFormat="1" ht="12.75"/>
    <row r="560" s="35" customFormat="1" ht="12.75"/>
    <row r="561" s="35" customFormat="1" ht="12.75"/>
    <row r="562" s="35" customFormat="1" ht="12.75"/>
    <row r="563" s="35" customFormat="1" ht="12.75"/>
    <row r="564" s="35" customFormat="1" ht="12.75"/>
    <row r="565" s="35" customFormat="1" ht="12.75"/>
    <row r="566" s="35" customFormat="1" ht="12.75"/>
    <row r="567" s="35" customFormat="1" ht="12.75"/>
    <row r="568" s="35" customFormat="1" ht="12.75"/>
    <row r="569" s="35" customFormat="1" ht="12.75"/>
    <row r="570" s="35" customFormat="1" ht="12.75"/>
    <row r="571" s="35" customFormat="1" ht="12.75"/>
    <row r="572" s="35" customFormat="1" ht="12.75"/>
    <row r="573" s="35" customFormat="1" ht="12.75"/>
    <row r="574" s="35" customFormat="1" ht="12.75"/>
    <row r="575" s="35" customFormat="1" ht="12.75"/>
    <row r="576" s="35" customFormat="1" ht="12.75"/>
    <row r="577" s="35" customFormat="1" ht="12.75"/>
    <row r="578" s="35" customFormat="1" ht="12.75"/>
    <row r="579" s="35" customFormat="1" ht="12.75"/>
    <row r="580" s="35" customFormat="1" ht="12.75"/>
    <row r="581" s="35" customFormat="1" ht="12.75"/>
    <row r="582" s="35" customFormat="1" ht="12.75"/>
    <row r="583" s="35" customFormat="1" ht="12.75"/>
    <row r="584" s="35" customFormat="1" ht="12.75"/>
    <row r="585" s="35" customFormat="1" ht="12.75"/>
    <row r="586" s="35" customFormat="1" ht="12.75"/>
    <row r="587" s="35" customFormat="1" ht="12.75"/>
    <row r="588" s="35" customFormat="1" ht="12.75"/>
    <row r="589" s="35" customFormat="1" ht="12.75"/>
    <row r="590" s="35" customFormat="1" ht="12.75"/>
    <row r="591" s="35" customFormat="1" ht="12.75"/>
    <row r="592" s="35" customFormat="1" ht="12.75"/>
    <row r="593" s="35" customFormat="1" ht="12.75"/>
    <row r="594" s="35" customFormat="1" ht="12.75"/>
    <row r="595" s="35" customFormat="1" ht="12.75"/>
    <row r="596" s="35" customFormat="1" ht="12.75"/>
    <row r="597" s="35" customFormat="1" ht="12.75"/>
    <row r="598" s="35" customFormat="1" ht="12.75"/>
    <row r="599" s="35" customFormat="1" ht="12.75"/>
    <row r="600" s="35" customFormat="1" ht="12.75"/>
    <row r="601" s="35" customFormat="1" ht="12.75"/>
    <row r="602" s="35" customFormat="1" ht="12.75"/>
    <row r="603" s="35" customFormat="1" ht="12.75"/>
    <row r="604" s="35" customFormat="1" ht="12.75"/>
    <row r="605" s="35" customFormat="1" ht="12.75"/>
    <row r="606" s="35" customFormat="1" ht="12.75"/>
    <row r="607" s="35" customFormat="1" ht="12.75"/>
    <row r="608" s="35" customFormat="1" ht="12.75"/>
    <row r="609" s="35" customFormat="1" ht="12.75"/>
    <row r="610" s="35" customFormat="1" ht="12.75"/>
    <row r="611" s="35" customFormat="1" ht="12.75"/>
    <row r="612" s="35" customFormat="1" ht="12.75"/>
    <row r="613" s="35" customFormat="1" ht="12.75"/>
    <row r="614" s="35" customFormat="1" ht="12.75"/>
    <row r="615" s="35" customFormat="1" ht="12.75"/>
    <row r="616" s="35" customFormat="1" ht="12.75"/>
    <row r="617" s="35" customFormat="1" ht="12.75"/>
    <row r="618" s="35" customFormat="1" ht="12.75"/>
    <row r="619" s="35" customFormat="1" ht="12.75"/>
    <row r="620" s="35" customFormat="1" ht="12.75"/>
    <row r="621" s="35" customFormat="1" ht="12.75"/>
    <row r="622" s="35" customFormat="1" ht="12.75"/>
    <row r="623" s="35" customFormat="1" ht="12.75"/>
    <row r="624" s="35" customFormat="1" ht="12.75"/>
    <row r="625" s="35" customFormat="1" ht="12.75"/>
    <row r="626" s="35" customFormat="1" ht="12.75"/>
    <row r="627" s="35" customFormat="1" ht="12.75"/>
    <row r="628" s="35" customFormat="1" ht="12.75"/>
    <row r="629" s="35" customFormat="1" ht="12.75"/>
    <row r="630" s="35" customFormat="1" ht="12.75"/>
    <row r="631" s="35" customFormat="1" ht="12.75"/>
    <row r="632" s="35" customFormat="1" ht="12.75"/>
    <row r="633" s="35" customFormat="1" ht="12.75"/>
    <row r="634" s="35" customFormat="1" ht="12.75"/>
    <row r="635" s="35" customFormat="1" ht="12.75"/>
    <row r="636" s="35" customFormat="1" ht="12.75"/>
    <row r="637" s="35" customFormat="1" ht="12.75"/>
    <row r="638" s="35" customFormat="1" ht="12.75"/>
    <row r="639" s="35" customFormat="1" ht="12.75"/>
    <row r="640" s="35" customFormat="1" ht="12.75"/>
    <row r="641" s="35" customFormat="1" ht="12.75"/>
    <row r="642" s="35" customFormat="1" ht="12.75"/>
    <row r="643" s="35" customFormat="1" ht="12.75"/>
    <row r="644" s="35" customFormat="1" ht="12.75"/>
    <row r="645" s="35" customFormat="1" ht="12.75"/>
    <row r="646" s="35" customFormat="1" ht="12.75"/>
    <row r="647" s="35" customFormat="1" ht="12.75"/>
    <row r="648" s="35" customFormat="1" ht="12.75"/>
    <row r="649" s="35" customFormat="1" ht="12.75"/>
    <row r="650" s="35" customFormat="1" ht="12.75"/>
    <row r="651" s="35" customFormat="1" ht="12.75"/>
    <row r="652" s="35" customFormat="1" ht="12.75"/>
    <row r="653" s="35" customFormat="1" ht="12.75"/>
    <row r="654" s="35" customFormat="1" ht="12.75"/>
    <row r="655" s="35" customFormat="1" ht="12.75"/>
    <row r="656" s="35" customFormat="1" ht="12.75"/>
    <row r="657" s="35" customFormat="1" ht="12.75"/>
    <row r="658" s="35" customFormat="1" ht="12.75"/>
    <row r="659" s="35" customFormat="1" ht="12.75"/>
    <row r="660" s="35" customFormat="1" ht="12.75"/>
    <row r="661" s="35" customFormat="1" ht="12.75"/>
    <row r="662" s="35" customFormat="1" ht="12.75"/>
    <row r="663" s="35" customFormat="1" ht="12.75"/>
    <row r="664" s="35" customFormat="1" ht="12.75"/>
    <row r="665" s="35" customFormat="1" ht="12.75"/>
    <row r="666" s="35" customFormat="1" ht="12.75"/>
    <row r="667" s="35" customFormat="1" ht="12.75"/>
    <row r="668" s="35" customFormat="1" ht="12.75"/>
    <row r="669" s="35" customFormat="1" ht="12.75"/>
    <row r="670" s="35" customFormat="1" ht="12.75"/>
    <row r="671" s="35" customFormat="1" ht="12.75"/>
    <row r="672" s="35" customFormat="1" ht="12.75"/>
    <row r="673" s="35" customFormat="1" ht="12.75"/>
    <row r="674" s="35" customFormat="1" ht="12.75"/>
    <row r="675" s="35" customFormat="1" ht="12.75"/>
    <row r="676" s="35" customFormat="1" ht="12.75"/>
    <row r="677" s="35" customFormat="1" ht="12.75"/>
    <row r="678" s="35" customFormat="1" ht="12.75"/>
    <row r="679" s="35" customFormat="1" ht="12.75"/>
    <row r="680" s="35" customFormat="1" ht="12.75"/>
    <row r="681" s="35" customFormat="1" ht="12.75"/>
    <row r="682" s="35" customFormat="1" ht="12.75"/>
    <row r="683" s="35" customFormat="1" ht="12.75"/>
    <row r="684" s="35" customFormat="1" ht="12.75"/>
    <row r="685" s="35" customFormat="1" ht="12.75"/>
    <row r="686" s="35" customFormat="1" ht="12.75"/>
    <row r="687" s="35" customFormat="1" ht="12.75"/>
    <row r="688" s="35" customFormat="1" ht="12.75"/>
    <row r="689" s="35" customFormat="1" ht="12.75"/>
    <row r="690" s="35" customFormat="1" ht="12.75"/>
    <row r="691" s="35" customFormat="1" ht="12.75"/>
    <row r="692" s="35" customFormat="1" ht="12.75"/>
    <row r="693" s="35" customFormat="1" ht="12.75"/>
    <row r="694" s="35" customFormat="1" ht="12.75"/>
    <row r="695" s="35" customFormat="1" ht="12.75"/>
    <row r="696" s="35" customFormat="1" ht="12.75"/>
    <row r="697" s="35" customFormat="1" ht="12.75"/>
    <row r="698" s="35" customFormat="1" ht="12.75"/>
    <row r="699" s="35" customFormat="1" ht="12.75"/>
    <row r="700" s="35" customFormat="1" ht="12.75"/>
    <row r="701" s="35" customFormat="1" ht="12.75"/>
    <row r="702" s="35" customFormat="1" ht="12.75"/>
    <row r="703" s="35" customFormat="1" ht="12.75"/>
    <row r="704" s="35" customFormat="1" ht="12.75"/>
    <row r="705" s="35" customFormat="1" ht="12.75"/>
    <row r="706" s="35" customFormat="1" ht="12.75"/>
    <row r="707" s="35" customFormat="1" ht="12.75"/>
    <row r="708" s="35" customFormat="1" ht="12.75"/>
    <row r="709" s="35" customFormat="1" ht="12.75"/>
    <row r="710" s="35" customFormat="1" ht="12.75"/>
    <row r="711" s="35" customFormat="1" ht="12.75"/>
    <row r="712" s="35" customFormat="1" ht="12.75"/>
    <row r="713" s="35" customFormat="1" ht="12.75"/>
    <row r="714" s="35" customFormat="1" ht="12.75"/>
    <row r="715" s="35" customFormat="1" ht="12.75"/>
    <row r="716" s="35" customFormat="1" ht="12.75"/>
    <row r="717" s="35" customFormat="1" ht="12.75"/>
    <row r="718" s="35" customFormat="1" ht="12.75"/>
    <row r="719" s="35" customFormat="1" ht="12.75"/>
    <row r="720" s="35" customFormat="1" ht="12.75"/>
    <row r="721" s="35" customFormat="1" ht="12.75"/>
    <row r="722" s="35" customFormat="1" ht="12.75"/>
    <row r="723" s="35" customFormat="1" ht="12.75"/>
    <row r="724" s="35" customFormat="1" ht="12.75"/>
    <row r="725" s="35" customFormat="1" ht="12.75"/>
    <row r="726" s="35" customFormat="1" ht="12.75"/>
    <row r="727" s="35" customFormat="1" ht="12.75"/>
    <row r="728" s="35" customFormat="1" ht="12.75"/>
    <row r="729" s="35" customFormat="1" ht="12.75"/>
    <row r="730" s="35" customFormat="1" ht="12.75"/>
    <row r="731" s="35" customFormat="1" ht="12.75"/>
    <row r="732" s="35" customFormat="1" ht="12.75"/>
    <row r="733" s="35" customFormat="1" ht="12.75"/>
    <row r="734" s="35" customFormat="1" ht="12.75"/>
    <row r="735" s="35" customFormat="1" ht="12.75"/>
    <row r="736" s="35" customFormat="1" ht="12.75"/>
    <row r="737" s="35" customFormat="1" ht="12.75"/>
    <row r="738" s="35" customFormat="1" ht="12.75"/>
    <row r="739" s="35" customFormat="1" ht="12.75"/>
    <row r="740" s="35" customFormat="1" ht="12.75"/>
    <row r="741" s="35" customFormat="1" ht="12.75"/>
    <row r="742" s="35" customFormat="1" ht="12.75"/>
    <row r="743" s="35" customFormat="1" ht="12.75"/>
    <row r="744" s="35" customFormat="1" ht="12.75"/>
    <row r="745" s="35" customFormat="1" ht="12.75"/>
    <row r="746" s="35" customFormat="1" ht="12.75"/>
    <row r="747" s="35" customFormat="1" ht="12.75"/>
    <row r="748" s="35" customFormat="1" ht="12.75"/>
    <row r="749" s="35" customFormat="1" ht="12.75"/>
    <row r="750" s="35" customFormat="1" ht="12.75"/>
    <row r="751" s="35" customFormat="1" ht="12.75"/>
    <row r="752" s="35" customFormat="1" ht="12.75"/>
    <row r="753" s="35" customFormat="1" ht="12.75"/>
    <row r="754" s="35" customFormat="1" ht="12.75"/>
    <row r="755" s="35" customFormat="1" ht="12.75"/>
    <row r="756" s="35" customFormat="1" ht="12.75"/>
    <row r="757" s="35" customFormat="1" ht="12.75"/>
    <row r="758" s="35" customFormat="1" ht="12.75"/>
    <row r="759" s="35" customFormat="1" ht="12.75"/>
    <row r="760" s="35" customFormat="1" ht="12.75"/>
    <row r="761" s="35" customFormat="1" ht="12.75"/>
    <row r="762" s="35" customFormat="1" ht="12.75"/>
    <row r="763" s="35" customFormat="1" ht="12.75"/>
    <row r="764" s="35" customFormat="1" ht="12.75"/>
    <row r="765" s="35" customFormat="1" ht="12.75"/>
    <row r="766" s="35" customFormat="1" ht="12.75"/>
    <row r="767" s="35" customFormat="1" ht="12.75"/>
    <row r="768" s="35" customFormat="1" ht="12.75"/>
    <row r="769" s="35" customFormat="1" ht="12.75"/>
    <row r="770" s="35" customFormat="1" ht="12.75"/>
    <row r="771" s="35" customFormat="1" ht="12.75"/>
    <row r="772" s="35" customFormat="1" ht="12.75"/>
    <row r="773" s="35" customFormat="1" ht="12.75"/>
    <row r="774" s="35" customFormat="1" ht="12.75"/>
    <row r="775" s="35" customFormat="1" ht="12.75"/>
    <row r="776" s="35" customFormat="1" ht="12.75"/>
    <row r="777" s="35" customFormat="1" ht="12.75"/>
    <row r="778" s="35" customFormat="1" ht="12.75"/>
    <row r="779" s="35" customFormat="1" ht="12.75"/>
    <row r="780" s="35" customFormat="1" ht="12.75"/>
    <row r="781" s="35" customFormat="1" ht="12.75"/>
    <row r="782" s="35" customFormat="1" ht="12.75"/>
    <row r="783" s="35" customFormat="1" ht="12.75"/>
    <row r="784" s="35" customFormat="1" ht="12.75"/>
    <row r="785" s="35" customFormat="1" ht="12.75"/>
    <row r="786" s="35" customFormat="1" ht="12.75"/>
    <row r="787" s="35" customFormat="1" ht="12.75"/>
    <row r="788" s="35" customFormat="1" ht="12.75"/>
    <row r="789" s="35" customFormat="1" ht="12.75"/>
    <row r="790" s="35" customFormat="1" ht="12.75"/>
    <row r="791" s="35" customFormat="1" ht="12.75"/>
    <row r="792" s="35" customFormat="1" ht="12.75"/>
    <row r="793" s="35" customFormat="1" ht="12.75"/>
    <row r="794" s="35" customFormat="1" ht="12.75"/>
    <row r="795" s="35" customFormat="1" ht="12.75"/>
    <row r="796" s="35" customFormat="1" ht="12.75"/>
    <row r="797" s="35" customFormat="1" ht="12.75"/>
    <row r="798" s="35" customFormat="1" ht="12.75"/>
    <row r="799" s="35" customFormat="1" ht="12.75"/>
    <row r="800" s="35" customFormat="1" ht="12.75"/>
    <row r="801" s="35" customFormat="1" ht="12.75"/>
    <row r="802" s="35" customFormat="1" ht="12.75"/>
    <row r="803" s="35" customFormat="1" ht="12.75"/>
    <row r="804" s="35" customFormat="1" ht="12.75"/>
    <row r="805" s="35" customFormat="1" ht="12.75"/>
    <row r="806" s="35" customFormat="1" ht="12.75"/>
    <row r="807" s="35" customFormat="1" ht="12.75"/>
    <row r="808" s="35" customFormat="1" ht="12.75"/>
    <row r="809" s="35" customFormat="1" ht="12.75"/>
    <row r="810" s="35" customFormat="1" ht="12.75"/>
    <row r="811" s="35" customFormat="1" ht="12.75"/>
    <row r="812" s="35" customFormat="1" ht="12.75"/>
    <row r="813" s="35" customFormat="1" ht="12.75"/>
    <row r="814" s="35" customFormat="1" ht="12.75"/>
    <row r="815" s="35" customFormat="1" ht="12.75"/>
    <row r="816" s="35" customFormat="1" ht="12.75"/>
    <row r="817" s="35" customFormat="1" ht="12.75"/>
    <row r="818" s="35" customFormat="1" ht="12.75"/>
    <row r="819" s="35" customFormat="1" ht="12.75"/>
    <row r="820" s="35" customFormat="1" ht="12.75"/>
    <row r="821" s="35" customFormat="1" ht="12.75"/>
    <row r="822" s="35" customFormat="1" ht="12.75"/>
    <row r="823" s="35" customFormat="1" ht="12.75"/>
    <row r="824" s="35" customFormat="1" ht="12.75"/>
    <row r="825" s="35" customFormat="1" ht="12.75"/>
    <row r="826" s="35" customFormat="1" ht="12.75"/>
    <row r="827" s="35" customFormat="1" ht="12.75"/>
    <row r="828" s="35" customFormat="1" ht="12.75"/>
    <row r="829" s="35" customFormat="1" ht="12.75"/>
    <row r="830" s="35" customFormat="1" ht="12.75"/>
    <row r="831" s="35" customFormat="1" ht="12.75"/>
    <row r="832" s="35" customFormat="1" ht="12.75"/>
    <row r="833" s="35" customFormat="1" ht="12.75"/>
    <row r="834" s="35" customFormat="1" ht="12.75"/>
    <row r="835" s="35" customFormat="1" ht="12.75"/>
    <row r="836" s="35" customFormat="1" ht="12.75"/>
    <row r="837" s="35" customFormat="1" ht="12.75"/>
    <row r="838" s="35" customFormat="1" ht="12.75"/>
    <row r="839" s="35" customFormat="1" ht="12.75"/>
    <row r="840" s="35" customFormat="1" ht="12.75"/>
    <row r="841" s="35" customFormat="1" ht="12.75"/>
    <row r="842" s="35" customFormat="1" ht="12.75"/>
    <row r="843" s="35" customFormat="1" ht="12.75"/>
    <row r="844" s="35" customFormat="1" ht="12.75"/>
    <row r="845" s="35" customFormat="1" ht="12.75"/>
    <row r="846" s="35" customFormat="1" ht="12.75"/>
    <row r="847" s="35" customFormat="1" ht="12.75"/>
    <row r="848" s="35" customFormat="1" ht="12.75"/>
    <row r="849" s="35" customFormat="1" ht="12.75"/>
    <row r="850" s="35" customFormat="1" ht="12.75"/>
    <row r="851" s="35" customFormat="1" ht="12.75"/>
    <row r="852" s="35" customFormat="1" ht="12.75"/>
    <row r="853" s="35" customFormat="1" ht="12.75"/>
    <row r="854" s="35" customFormat="1" ht="12.75"/>
    <row r="855" s="35" customFormat="1" ht="12.75"/>
    <row r="856" s="35" customFormat="1" ht="12.75"/>
    <row r="857" s="35" customFormat="1" ht="12.75"/>
    <row r="858" s="35" customFormat="1" ht="12.75"/>
    <row r="859" s="35" customFormat="1" ht="12.75"/>
    <row r="860" s="35" customFormat="1" ht="12.75"/>
    <row r="861" s="35" customFormat="1" ht="12.75"/>
    <row r="862" s="35" customFormat="1" ht="12.75"/>
    <row r="863" s="35" customFormat="1" ht="12.75"/>
    <row r="864" s="35" customFormat="1" ht="12.75"/>
    <row r="865" s="35" customFormat="1" ht="12.75"/>
    <row r="866" s="35" customFormat="1" ht="12.75"/>
    <row r="867" s="35" customFormat="1" ht="12.75"/>
    <row r="868" s="35" customFormat="1" ht="12.75"/>
    <row r="869" s="35" customFormat="1" ht="12.75"/>
    <row r="870" s="35" customFormat="1" ht="12.75"/>
    <row r="871" s="35" customFormat="1" ht="12.75"/>
    <row r="872" s="35" customFormat="1" ht="12.75"/>
    <row r="873" s="35" customFormat="1" ht="12.75"/>
    <row r="874" s="35" customFormat="1" ht="12.75"/>
    <row r="875" s="35" customFormat="1" ht="12.75"/>
    <row r="876" s="35" customFormat="1" ht="12.75"/>
    <row r="877" s="35" customFormat="1" ht="12.75"/>
    <row r="878" s="35" customFormat="1" ht="12.75"/>
    <row r="879" s="35" customFormat="1" ht="12.75"/>
    <row r="880" s="35" customFormat="1" ht="12.75"/>
    <row r="881" s="35" customFormat="1" ht="12.75"/>
    <row r="882" s="35" customFormat="1" ht="12.75"/>
    <row r="883" s="35" customFormat="1" ht="12.75"/>
    <row r="884" s="35" customFormat="1" ht="12.75"/>
    <row r="885" s="35" customFormat="1" ht="12.75"/>
    <row r="886" s="35" customFormat="1" ht="12.75"/>
    <row r="887" s="35" customFormat="1" ht="12.75"/>
    <row r="888" s="35" customFormat="1" ht="12.75"/>
    <row r="889" s="35" customFormat="1" ht="12.75"/>
    <row r="890" s="35" customFormat="1" ht="12.75"/>
    <row r="891" s="35" customFormat="1" ht="12.75"/>
    <row r="892" s="35" customFormat="1" ht="12.75"/>
    <row r="893" s="35" customFormat="1" ht="12.75"/>
    <row r="894" s="35" customFormat="1" ht="12.75"/>
    <row r="895" s="35" customFormat="1" ht="12.75"/>
    <row r="896" s="35" customFormat="1" ht="12.75"/>
    <row r="897" s="35" customFormat="1" ht="12.75"/>
    <row r="898" s="35" customFormat="1" ht="12.75"/>
    <row r="899" s="35" customFormat="1" ht="12.75"/>
    <row r="900" s="35" customFormat="1" ht="12.75"/>
    <row r="901" s="35" customFormat="1" ht="12.75"/>
    <row r="902" s="35" customFormat="1" ht="12.75"/>
  </sheetData>
  <sheetProtection password="EFAB" sheet="1"/>
  <mergeCells count="3">
    <mergeCell ref="A10:D10"/>
    <mergeCell ref="A13:D13"/>
    <mergeCell ref="A1:E1"/>
  </mergeCells>
  <printOptions/>
  <pageMargins left="0.7480314960629921" right="0.7480314960629921" top="0.984251968503937" bottom="0.984251968503937" header="0.5118110236220472" footer="0.5118110236220472"/>
  <pageSetup fitToHeight="1" fitToWidth="1" horizontalDpi="600" verticalDpi="600" orientation="portrait" paperSize="8" r:id="rId1"/>
  <colBreaks count="1" manualBreakCount="1">
    <brk id="6" max="65535" man="1"/>
  </colBreaks>
</worksheet>
</file>

<file path=xl/worksheets/sheet5.xml><?xml version="1.0" encoding="utf-8"?>
<worksheet xmlns="http://schemas.openxmlformats.org/spreadsheetml/2006/main" xmlns:r="http://schemas.openxmlformats.org/officeDocument/2006/relationships">
  <dimension ref="A1:I169"/>
  <sheetViews>
    <sheetView zoomScale="85" zoomScaleNormal="85" zoomScalePageLayoutView="0" workbookViewId="0" topLeftCell="A11">
      <selection activeCell="B11" sqref="B11"/>
    </sheetView>
  </sheetViews>
  <sheetFormatPr defaultColWidth="8.8515625" defaultRowHeight="12.75"/>
  <cols>
    <col min="1" max="1" width="3.421875" style="68" customWidth="1"/>
    <col min="2" max="2" width="59.28125" style="158" customWidth="1"/>
    <col min="3" max="3" width="16.421875" style="70" customWidth="1"/>
    <col min="4" max="5" width="24.00390625" style="68" bestFit="1" customWidth="1"/>
    <col min="6" max="6" width="8.8515625" style="70" customWidth="1"/>
    <col min="7" max="7" width="2.7109375" style="68" customWidth="1"/>
    <col min="8" max="8" width="8.8515625" style="70" customWidth="1"/>
    <col min="9" max="16384" width="8.8515625" style="68" customWidth="1"/>
  </cols>
  <sheetData>
    <row r="1" spans="1:8" ht="16.5" thickBot="1">
      <c r="A1" s="792" t="s">
        <v>180</v>
      </c>
      <c r="B1" s="793"/>
      <c r="C1" s="793"/>
      <c r="D1" s="793"/>
      <c r="E1" s="793"/>
      <c r="F1" s="793"/>
      <c r="G1" s="793"/>
      <c r="H1" s="794"/>
    </row>
    <row r="3" spans="2:9" ht="12.75">
      <c r="B3" s="69" t="s">
        <v>94</v>
      </c>
      <c r="F3" s="68"/>
      <c r="H3" s="68"/>
      <c r="I3" s="70"/>
    </row>
    <row r="4" spans="2:9" ht="12.75">
      <c r="B4" s="71" t="s">
        <v>427</v>
      </c>
      <c r="F4" s="68"/>
      <c r="H4" s="68"/>
      <c r="I4" s="70"/>
    </row>
    <row r="5" spans="2:9" ht="12.75">
      <c r="B5" s="156"/>
      <c r="F5" s="68"/>
      <c r="H5" s="68"/>
      <c r="I5" s="70"/>
    </row>
    <row r="6" spans="2:9" ht="12.75">
      <c r="B6" s="157" t="s">
        <v>196</v>
      </c>
      <c r="F6" s="68"/>
      <c r="H6" s="68"/>
      <c r="I6" s="70"/>
    </row>
    <row r="7" spans="2:9" ht="12.75">
      <c r="B7" s="71" t="s">
        <v>122</v>
      </c>
      <c r="F7" s="68"/>
      <c r="H7" s="68"/>
      <c r="I7" s="70"/>
    </row>
    <row r="8" spans="2:9" ht="12.75">
      <c r="B8" s="156"/>
      <c r="F8" s="68"/>
      <c r="H8" s="68"/>
      <c r="I8" s="70"/>
    </row>
    <row r="9" spans="6:9" ht="12.75">
      <c r="F9" s="68"/>
      <c r="H9" s="68"/>
      <c r="I9" s="70"/>
    </row>
    <row r="10" spans="4:5" ht="12.75">
      <c r="D10" s="159" t="s">
        <v>0</v>
      </c>
      <c r="E10" s="160" t="s">
        <v>0</v>
      </c>
    </row>
    <row r="11" spans="4:5" ht="12.75">
      <c r="D11" s="161" t="s">
        <v>2</v>
      </c>
      <c r="E11" s="161" t="s">
        <v>2</v>
      </c>
    </row>
    <row r="12" spans="4:5" ht="12.75">
      <c r="D12" s="162">
        <f>'TABEL 2'!D6</f>
        <v>2015</v>
      </c>
      <c r="E12" s="162">
        <f>'TABEL 2'!D7</f>
        <v>2016</v>
      </c>
    </row>
    <row r="13" spans="4:5" ht="12.75">
      <c r="D13" s="161">
        <f>+TITELBLAD!$C$7</f>
        <v>0</v>
      </c>
      <c r="E13" s="161">
        <f>+TITELBLAD!$C$7</f>
        <v>0</v>
      </c>
    </row>
    <row r="14" spans="4:5" ht="12.75">
      <c r="D14" s="162" t="str">
        <f>TITELBLAD!$C$12</f>
        <v>elektriciteit</v>
      </c>
      <c r="E14" s="162" t="str">
        <f>TITELBLAD!$C$12</f>
        <v>elektriciteit</v>
      </c>
    </row>
    <row r="15" spans="4:5" ht="12.75">
      <c r="D15" s="163"/>
      <c r="E15" s="163"/>
    </row>
    <row r="16" spans="2:8" ht="12.75">
      <c r="B16" s="795" t="s">
        <v>125</v>
      </c>
      <c r="C16" s="796" t="s">
        <v>3</v>
      </c>
      <c r="D16" s="797"/>
      <c r="E16" s="798"/>
      <c r="F16" s="799" t="s">
        <v>4</v>
      </c>
      <c r="H16" s="800" t="s">
        <v>87</v>
      </c>
    </row>
    <row r="17" spans="2:8" ht="12.75">
      <c r="B17" s="795"/>
      <c r="C17" s="796"/>
      <c r="D17" s="797"/>
      <c r="E17" s="798"/>
      <c r="F17" s="799"/>
      <c r="H17" s="800"/>
    </row>
    <row r="18" spans="2:8" ht="12.75">
      <c r="B18" s="795"/>
      <c r="C18" s="796"/>
      <c r="D18" s="797"/>
      <c r="E18" s="798"/>
      <c r="F18" s="799"/>
      <c r="H18" s="800"/>
    </row>
    <row r="20" spans="1:8" ht="45" customHeight="1">
      <c r="A20" s="68">
        <v>1</v>
      </c>
      <c r="B20" s="164" t="s">
        <v>123</v>
      </c>
      <c r="C20" s="19" t="s">
        <v>68</v>
      </c>
      <c r="D20" s="165"/>
      <c r="E20" s="165"/>
      <c r="F20" s="166" t="s">
        <v>5</v>
      </c>
      <c r="H20" s="167"/>
    </row>
    <row r="21" spans="2:8" s="168" customFormat="1" ht="12.75">
      <c r="B21" s="169"/>
      <c r="C21" s="170"/>
      <c r="D21" s="171"/>
      <c r="E21" s="171"/>
      <c r="F21" s="172"/>
      <c r="H21" s="167"/>
    </row>
    <row r="22" spans="1:8" ht="58.5" customHeight="1">
      <c r="A22" s="68">
        <f>A20+1</f>
        <v>2</v>
      </c>
      <c r="B22" s="173" t="s">
        <v>269</v>
      </c>
      <c r="C22" s="21" t="s">
        <v>392</v>
      </c>
      <c r="D22" s="165"/>
      <c r="E22" s="165"/>
      <c r="F22" s="166" t="s">
        <v>5</v>
      </c>
      <c r="H22" s="167"/>
    </row>
    <row r="23" spans="2:8" s="168" customFormat="1" ht="12.75">
      <c r="B23" s="169"/>
      <c r="C23" s="171"/>
      <c r="D23" s="171"/>
      <c r="E23" s="171"/>
      <c r="F23" s="172"/>
      <c r="H23" s="167"/>
    </row>
    <row r="24" spans="1:8" ht="59.25" customHeight="1">
      <c r="A24" s="68">
        <f>A22+1</f>
        <v>3</v>
      </c>
      <c r="B24" s="164" t="s">
        <v>402</v>
      </c>
      <c r="C24" s="174"/>
      <c r="D24" s="175"/>
      <c r="E24" s="165"/>
      <c r="F24" s="166"/>
      <c r="H24" s="167"/>
    </row>
    <row r="25" spans="1:8" s="35" customFormat="1" ht="32.25" customHeight="1">
      <c r="A25" s="68"/>
      <c r="B25" s="689" t="s">
        <v>219</v>
      </c>
      <c r="C25" s="176" t="s">
        <v>230</v>
      </c>
      <c r="D25" s="177">
        <f>-'TABEL 6'!G87</f>
        <v>0</v>
      </c>
      <c r="E25" s="178"/>
      <c r="F25" s="166" t="s">
        <v>5</v>
      </c>
      <c r="G25" s="68"/>
      <c r="H25" s="167"/>
    </row>
    <row r="26" spans="1:8" s="35" customFormat="1" ht="18.75" customHeight="1">
      <c r="A26" s="68"/>
      <c r="B26" s="689" t="s">
        <v>212</v>
      </c>
      <c r="C26" s="176" t="s">
        <v>230</v>
      </c>
      <c r="D26" s="177">
        <f>-'TABEL 6'!G88</f>
        <v>0</v>
      </c>
      <c r="E26" s="178"/>
      <c r="F26" s="166" t="s">
        <v>5</v>
      </c>
      <c r="G26" s="68"/>
      <c r="H26" s="167"/>
    </row>
    <row r="27" spans="1:8" s="35" customFormat="1" ht="16.5" customHeight="1">
      <c r="A27" s="68"/>
      <c r="B27" s="689" t="s">
        <v>234</v>
      </c>
      <c r="C27" s="176" t="s">
        <v>230</v>
      </c>
      <c r="D27" s="177">
        <f>-'TABEL 6'!G89</f>
        <v>0</v>
      </c>
      <c r="E27" s="178"/>
      <c r="F27" s="166" t="s">
        <v>5</v>
      </c>
      <c r="G27" s="68"/>
      <c r="H27" s="167"/>
    </row>
    <row r="28" spans="1:8" s="35" customFormat="1" ht="15.75" customHeight="1">
      <c r="A28" s="68"/>
      <c r="B28" s="689" t="s">
        <v>213</v>
      </c>
      <c r="C28" s="176" t="s">
        <v>230</v>
      </c>
      <c r="D28" s="177">
        <f>-'TABEL 6'!G90</f>
        <v>0</v>
      </c>
      <c r="E28" s="178"/>
      <c r="F28" s="166" t="s">
        <v>5</v>
      </c>
      <c r="G28" s="68"/>
      <c r="H28" s="167"/>
    </row>
    <row r="29" spans="1:8" s="35" customFormat="1" ht="17.25" customHeight="1">
      <c r="A29" s="68"/>
      <c r="B29" s="689" t="s">
        <v>214</v>
      </c>
      <c r="C29" s="176" t="s">
        <v>230</v>
      </c>
      <c r="D29" s="177">
        <f>-'TABEL 6'!G91</f>
        <v>0</v>
      </c>
      <c r="E29" s="178"/>
      <c r="F29" s="166" t="s">
        <v>5</v>
      </c>
      <c r="G29" s="68"/>
      <c r="H29" s="167"/>
    </row>
    <row r="30" spans="1:8" s="35" customFormat="1" ht="16.5" customHeight="1">
      <c r="A30" s="68"/>
      <c r="B30" s="689" t="s">
        <v>215</v>
      </c>
      <c r="C30" s="176" t="s">
        <v>230</v>
      </c>
      <c r="D30" s="177">
        <f>-'TABEL 6'!G92</f>
        <v>0</v>
      </c>
      <c r="E30" s="178"/>
      <c r="F30" s="166" t="s">
        <v>5</v>
      </c>
      <c r="G30" s="68"/>
      <c r="H30" s="167"/>
    </row>
    <row r="31" spans="1:8" s="35" customFormat="1" ht="16.5" customHeight="1">
      <c r="A31" s="68"/>
      <c r="B31" s="689" t="s">
        <v>216</v>
      </c>
      <c r="C31" s="176" t="s">
        <v>230</v>
      </c>
      <c r="D31" s="177">
        <f>-'TABEL 6'!G93</f>
        <v>0</v>
      </c>
      <c r="E31" s="178"/>
      <c r="F31" s="166" t="s">
        <v>5</v>
      </c>
      <c r="G31" s="68"/>
      <c r="H31" s="167"/>
    </row>
    <row r="32" spans="1:8" s="35" customFormat="1" ht="16.5" customHeight="1">
      <c r="A32" s="68"/>
      <c r="B32" s="689" t="s">
        <v>221</v>
      </c>
      <c r="C32" s="176" t="s">
        <v>230</v>
      </c>
      <c r="D32" s="177">
        <f>-'TABEL 6'!G94</f>
        <v>0</v>
      </c>
      <c r="E32" s="178"/>
      <c r="F32" s="166" t="s">
        <v>5</v>
      </c>
      <c r="G32" s="68"/>
      <c r="H32" s="167"/>
    </row>
    <row r="33" spans="1:8" s="35" customFormat="1" ht="29.25" customHeight="1">
      <c r="A33" s="68"/>
      <c r="B33" s="689" t="s">
        <v>217</v>
      </c>
      <c r="C33" s="176" t="s">
        <v>230</v>
      </c>
      <c r="D33" s="177">
        <f>-'TABEL 6'!G95</f>
        <v>0</v>
      </c>
      <c r="E33" s="178"/>
      <c r="F33" s="166" t="s">
        <v>5</v>
      </c>
      <c r="G33" s="68"/>
      <c r="H33" s="167"/>
    </row>
    <row r="34" spans="1:8" s="35" customFormat="1" ht="16.5" customHeight="1">
      <c r="A34" s="68"/>
      <c r="B34" s="689" t="s">
        <v>218</v>
      </c>
      <c r="C34" s="176" t="s">
        <v>230</v>
      </c>
      <c r="D34" s="177">
        <f>-'TABEL 6'!G96</f>
        <v>0</v>
      </c>
      <c r="E34" s="178"/>
      <c r="F34" s="166" t="s">
        <v>5</v>
      </c>
      <c r="G34" s="68"/>
      <c r="H34" s="167"/>
    </row>
    <row r="35" spans="2:8" ht="12.75">
      <c r="B35" s="179"/>
      <c r="C35" s="180"/>
      <c r="D35" s="181"/>
      <c r="E35" s="181"/>
      <c r="F35" s="167"/>
      <c r="H35" s="167"/>
    </row>
    <row r="36" spans="1:8" ht="29.25" customHeight="1">
      <c r="A36" s="68">
        <f>A24+1</f>
        <v>4</v>
      </c>
      <c r="B36" s="173" t="s">
        <v>97</v>
      </c>
      <c r="C36" s="182">
        <v>61</v>
      </c>
      <c r="D36" s="1">
        <v>0</v>
      </c>
      <c r="E36" s="1">
        <v>0</v>
      </c>
      <c r="F36" s="166" t="s">
        <v>5</v>
      </c>
      <c r="H36" s="166" t="s">
        <v>86</v>
      </c>
    </row>
    <row r="37" spans="2:8" ht="44.25" customHeight="1">
      <c r="B37" s="173" t="s">
        <v>96</v>
      </c>
      <c r="C37" s="12"/>
      <c r="D37" s="1">
        <v>0</v>
      </c>
      <c r="E37" s="1">
        <v>0</v>
      </c>
      <c r="F37" s="166" t="s">
        <v>9</v>
      </c>
      <c r="H37" s="166" t="s">
        <v>86</v>
      </c>
    </row>
    <row r="38" spans="2:8" s="168" customFormat="1" ht="12.75">
      <c r="B38" s="183"/>
      <c r="C38" s="184"/>
      <c r="D38" s="185"/>
      <c r="E38" s="185"/>
      <c r="F38" s="167"/>
      <c r="H38" s="167"/>
    </row>
    <row r="39" spans="1:8" ht="33.75" customHeight="1">
      <c r="A39" s="68">
        <f>A36+1</f>
        <v>5</v>
      </c>
      <c r="B39" s="173" t="s">
        <v>99</v>
      </c>
      <c r="C39" s="182"/>
      <c r="D39" s="186"/>
      <c r="E39" s="186"/>
      <c r="F39" s="187"/>
      <c r="H39" s="167"/>
    </row>
    <row r="40" spans="2:8" ht="12.75">
      <c r="B40" s="689" t="s">
        <v>6</v>
      </c>
      <c r="C40" s="182">
        <v>60</v>
      </c>
      <c r="D40" s="1">
        <v>0</v>
      </c>
      <c r="E40" s="1">
        <v>0</v>
      </c>
      <c r="F40" s="166" t="s">
        <v>5</v>
      </c>
      <c r="H40" s="166" t="s">
        <v>86</v>
      </c>
    </row>
    <row r="41" spans="2:8" ht="12.75">
      <c r="B41" s="689" t="s">
        <v>7</v>
      </c>
      <c r="C41" s="182">
        <v>60</v>
      </c>
      <c r="D41" s="1">
        <v>0</v>
      </c>
      <c r="E41" s="1">
        <v>0</v>
      </c>
      <c r="F41" s="166" t="s">
        <v>5</v>
      </c>
      <c r="H41" s="166" t="s">
        <v>86</v>
      </c>
    </row>
    <row r="42" spans="2:8" ht="12.75">
      <c r="B42" s="188"/>
      <c r="C42" s="189"/>
      <c r="D42" s="190"/>
      <c r="E42" s="190"/>
      <c r="F42" s="191"/>
      <c r="H42" s="167"/>
    </row>
    <row r="43" spans="1:8" s="35" customFormat="1" ht="16.5" customHeight="1">
      <c r="A43" s="68">
        <f>A39+1</f>
        <v>6</v>
      </c>
      <c r="B43" s="173" t="s">
        <v>92</v>
      </c>
      <c r="C43" s="182"/>
      <c r="D43" s="186"/>
      <c r="E43" s="186"/>
      <c r="F43" s="187"/>
      <c r="G43" s="68"/>
      <c r="H43" s="167"/>
    </row>
    <row r="44" spans="1:8" s="35" customFormat="1" ht="12.75">
      <c r="A44" s="68"/>
      <c r="B44" s="689" t="s">
        <v>8</v>
      </c>
      <c r="C44" s="182">
        <v>70</v>
      </c>
      <c r="D44" s="1">
        <v>0</v>
      </c>
      <c r="E44" s="1">
        <v>0</v>
      </c>
      <c r="F44" s="166" t="s">
        <v>9</v>
      </c>
      <c r="G44" s="68"/>
      <c r="H44" s="166" t="s">
        <v>86</v>
      </c>
    </row>
    <row r="45" spans="1:8" s="35" customFormat="1" ht="12.75">
      <c r="A45" s="68"/>
      <c r="B45" s="689" t="s">
        <v>10</v>
      </c>
      <c r="C45" s="182">
        <v>70</v>
      </c>
      <c r="D45" s="1">
        <v>0</v>
      </c>
      <c r="E45" s="1">
        <v>0</v>
      </c>
      <c r="F45" s="166" t="s">
        <v>9</v>
      </c>
      <c r="G45" s="68"/>
      <c r="H45" s="166" t="s">
        <v>86</v>
      </c>
    </row>
    <row r="46" spans="1:8" s="35" customFormat="1" ht="12.75">
      <c r="A46" s="68"/>
      <c r="B46" s="188"/>
      <c r="C46" s="189"/>
      <c r="D46" s="190"/>
      <c r="E46" s="190"/>
      <c r="F46" s="172"/>
      <c r="G46" s="68"/>
      <c r="H46" s="167"/>
    </row>
    <row r="47" spans="1:8" ht="33.75" customHeight="1">
      <c r="A47" s="68">
        <f>A43+1</f>
        <v>7</v>
      </c>
      <c r="B47" s="192" t="s">
        <v>11</v>
      </c>
      <c r="C47" s="12"/>
      <c r="D47" s="1">
        <v>0</v>
      </c>
      <c r="E47" s="1">
        <v>0</v>
      </c>
      <c r="F47" s="166" t="s">
        <v>5</v>
      </c>
      <c r="H47" s="166" t="s">
        <v>86</v>
      </c>
    </row>
    <row r="48" spans="2:8" ht="12.75">
      <c r="B48" s="193"/>
      <c r="C48" s="194"/>
      <c r="D48" s="190"/>
      <c r="E48" s="190"/>
      <c r="F48" s="172"/>
      <c r="H48" s="167"/>
    </row>
    <row r="49" spans="1:9" ht="32.25" customHeight="1">
      <c r="A49" s="68">
        <f>A47+1</f>
        <v>8</v>
      </c>
      <c r="B49" s="192" t="s">
        <v>12</v>
      </c>
      <c r="C49" s="12"/>
      <c r="D49" s="1">
        <v>0</v>
      </c>
      <c r="E49" s="1">
        <v>0</v>
      </c>
      <c r="F49" s="166" t="s">
        <v>5</v>
      </c>
      <c r="H49" s="166" t="s">
        <v>86</v>
      </c>
      <c r="I49" s="141"/>
    </row>
    <row r="50" spans="1:8" ht="12.75">
      <c r="A50" s="168"/>
      <c r="B50" s="195"/>
      <c r="C50" s="196"/>
      <c r="D50" s="181"/>
      <c r="E50" s="181"/>
      <c r="F50" s="167"/>
      <c r="H50" s="167"/>
    </row>
    <row r="51" spans="1:9" ht="58.5" customHeight="1">
      <c r="A51" s="68">
        <f>A49+1</f>
        <v>9</v>
      </c>
      <c r="B51" s="173" t="s">
        <v>100</v>
      </c>
      <c r="C51" s="12"/>
      <c r="D51" s="1">
        <v>0</v>
      </c>
      <c r="E51" s="1">
        <v>0</v>
      </c>
      <c r="F51" s="166" t="s">
        <v>5</v>
      </c>
      <c r="H51" s="166" t="s">
        <v>86</v>
      </c>
      <c r="I51" s="141"/>
    </row>
    <row r="52" spans="2:8" ht="12.75">
      <c r="B52" s="195"/>
      <c r="C52" s="197"/>
      <c r="D52" s="181"/>
      <c r="E52" s="181"/>
      <c r="F52" s="167"/>
      <c r="H52" s="167"/>
    </row>
    <row r="53" spans="1:8" s="35" customFormat="1" ht="59.25" customHeight="1">
      <c r="A53" s="68">
        <f>A51+1</f>
        <v>10</v>
      </c>
      <c r="B53" s="198" t="s">
        <v>98</v>
      </c>
      <c r="C53" s="12"/>
      <c r="D53" s="1">
        <v>0</v>
      </c>
      <c r="E53" s="1">
        <v>0</v>
      </c>
      <c r="F53" s="166" t="s">
        <v>9</v>
      </c>
      <c r="H53" s="166" t="s">
        <v>86</v>
      </c>
    </row>
    <row r="54" spans="1:8" ht="12.75">
      <c r="A54" s="168"/>
      <c r="B54" s="195"/>
      <c r="C54" s="196"/>
      <c r="D54" s="181"/>
      <c r="E54" s="181"/>
      <c r="F54" s="167"/>
      <c r="H54" s="167"/>
    </row>
    <row r="55" spans="1:8" ht="40.5" customHeight="1">
      <c r="A55" s="68">
        <f>A53+1</f>
        <v>11</v>
      </c>
      <c r="B55" s="198" t="s">
        <v>276</v>
      </c>
      <c r="C55" s="12"/>
      <c r="D55" s="1">
        <v>0</v>
      </c>
      <c r="E55" s="1">
        <v>0</v>
      </c>
      <c r="F55" s="166" t="s">
        <v>5</v>
      </c>
      <c r="H55" s="166" t="s">
        <v>86</v>
      </c>
    </row>
    <row r="56" spans="1:8" s="35" customFormat="1" ht="12.75">
      <c r="A56" s="68"/>
      <c r="B56" s="195"/>
      <c r="C56" s="199"/>
      <c r="D56" s="181"/>
      <c r="E56" s="181"/>
      <c r="F56" s="167"/>
      <c r="H56" s="167"/>
    </row>
    <row r="57" spans="1:8" s="35" customFormat="1" ht="32.25" customHeight="1">
      <c r="A57" s="68">
        <f>A55+1</f>
        <v>12</v>
      </c>
      <c r="B57" s="173" t="s">
        <v>415</v>
      </c>
      <c r="C57" s="12"/>
      <c r="D57" s="1">
        <v>0</v>
      </c>
      <c r="E57" s="1">
        <v>0</v>
      </c>
      <c r="F57" s="166" t="s">
        <v>5</v>
      </c>
      <c r="H57" s="166" t="s">
        <v>86</v>
      </c>
    </row>
    <row r="58" spans="1:8" s="35" customFormat="1" ht="32.25" customHeight="1">
      <c r="A58" s="68">
        <f>+A57+1</f>
        <v>13</v>
      </c>
      <c r="B58" s="173" t="s">
        <v>416</v>
      </c>
      <c r="C58" s="12"/>
      <c r="D58" s="585">
        <v>0</v>
      </c>
      <c r="E58" s="585">
        <v>0</v>
      </c>
      <c r="F58" s="166" t="s">
        <v>5</v>
      </c>
      <c r="H58" s="166" t="s">
        <v>86</v>
      </c>
    </row>
    <row r="59" spans="1:8" s="35" customFormat="1" ht="32.25" customHeight="1">
      <c r="A59" s="68">
        <f>+A58+1</f>
        <v>14</v>
      </c>
      <c r="B59" s="164" t="s">
        <v>417</v>
      </c>
      <c r="C59" s="12"/>
      <c r="D59" s="585">
        <v>0</v>
      </c>
      <c r="E59" s="585">
        <v>0</v>
      </c>
      <c r="F59" s="166" t="s">
        <v>9</v>
      </c>
      <c r="H59" s="166" t="s">
        <v>86</v>
      </c>
    </row>
    <row r="60" spans="2:8" ht="12.75">
      <c r="B60" s="195"/>
      <c r="C60" s="197"/>
      <c r="D60" s="181"/>
      <c r="E60" s="181"/>
      <c r="F60" s="167"/>
      <c r="H60" s="167"/>
    </row>
    <row r="61" spans="1:8" s="35" customFormat="1" ht="12.75">
      <c r="A61" s="68">
        <f>+A59+1</f>
        <v>15</v>
      </c>
      <c r="B61" s="201" t="s">
        <v>13</v>
      </c>
      <c r="C61" s="202"/>
      <c r="D61" s="175">
        <f>D62*D65</f>
        <v>0</v>
      </c>
      <c r="E61" s="175">
        <f>E62*E65</f>
        <v>0</v>
      </c>
      <c r="F61" s="166" t="s">
        <v>5</v>
      </c>
      <c r="H61" s="167"/>
    </row>
    <row r="62" spans="2:8" s="35" customFormat="1" ht="37.5" customHeight="1">
      <c r="B62" s="690" t="s">
        <v>14</v>
      </c>
      <c r="C62" s="203"/>
      <c r="D62" s="204">
        <f>(D63+D64)/2</f>
        <v>0</v>
      </c>
      <c r="E62" s="204">
        <f>(E63+E64)/2</f>
        <v>0</v>
      </c>
      <c r="H62" s="36"/>
    </row>
    <row r="63" spans="2:8" s="35" customFormat="1" ht="36.75" customHeight="1">
      <c r="B63" s="691" t="s">
        <v>15</v>
      </c>
      <c r="C63" s="12"/>
      <c r="D63" s="2">
        <v>0</v>
      </c>
      <c r="E63" s="2">
        <v>0</v>
      </c>
      <c r="H63" s="205" t="s">
        <v>86</v>
      </c>
    </row>
    <row r="64" spans="2:8" s="35" customFormat="1" ht="33.75" customHeight="1">
      <c r="B64" s="691" t="s">
        <v>16</v>
      </c>
      <c r="C64" s="12"/>
      <c r="D64" s="2">
        <v>0</v>
      </c>
      <c r="E64" s="2">
        <v>0</v>
      </c>
      <c r="H64" s="205" t="s">
        <v>86</v>
      </c>
    </row>
    <row r="65" spans="2:8" s="35" customFormat="1" ht="29.25" customHeight="1">
      <c r="B65" s="691" t="s">
        <v>81</v>
      </c>
      <c r="C65" s="206"/>
      <c r="D65" s="207">
        <v>0</v>
      </c>
      <c r="E65" s="207">
        <v>0</v>
      </c>
      <c r="H65" s="208"/>
    </row>
    <row r="66" spans="2:8" ht="12.75">
      <c r="B66" s="195"/>
      <c r="C66" s="197"/>
      <c r="D66" s="209"/>
      <c r="E66" s="209"/>
      <c r="F66" s="167"/>
      <c r="H66" s="167"/>
    </row>
    <row r="67" spans="1:8" s="35" customFormat="1" ht="49.5" customHeight="1">
      <c r="A67" s="68">
        <f>A61+1</f>
        <v>16</v>
      </c>
      <c r="B67" s="164" t="s">
        <v>102</v>
      </c>
      <c r="C67" s="19" t="s">
        <v>205</v>
      </c>
      <c r="D67" s="165"/>
      <c r="E67" s="165"/>
      <c r="F67" s="166" t="s">
        <v>5</v>
      </c>
      <c r="H67" s="167"/>
    </row>
    <row r="68" spans="2:8" ht="12.75">
      <c r="B68" s="195"/>
      <c r="C68" s="197"/>
      <c r="D68" s="181"/>
      <c r="E68" s="181"/>
      <c r="F68" s="167"/>
      <c r="H68" s="167"/>
    </row>
    <row r="69" spans="1:8" s="35" customFormat="1" ht="28.5" customHeight="1">
      <c r="A69" s="68">
        <f>A67+1</f>
        <v>17</v>
      </c>
      <c r="B69" s="164" t="s">
        <v>406</v>
      </c>
      <c r="C69" s="202"/>
      <c r="D69" s="175">
        <f>D70*D73</f>
        <v>0</v>
      </c>
      <c r="E69" s="175">
        <f>E70*E73</f>
        <v>0</v>
      </c>
      <c r="F69" s="166" t="s">
        <v>5</v>
      </c>
      <c r="H69" s="167"/>
    </row>
    <row r="70" spans="2:8" s="35" customFormat="1" ht="15.75" customHeight="1">
      <c r="B70" s="691" t="s">
        <v>407</v>
      </c>
      <c r="C70" s="206"/>
      <c r="D70" s="204">
        <f>(D71+D72)/2</f>
        <v>0</v>
      </c>
      <c r="E70" s="204">
        <f>(E71+E72)/2</f>
        <v>0</v>
      </c>
      <c r="H70" s="36"/>
    </row>
    <row r="71" spans="2:8" s="35" customFormat="1" ht="32.25" customHeight="1">
      <c r="B71" s="701" t="s">
        <v>408</v>
      </c>
      <c r="C71" s="12"/>
      <c r="D71" s="2">
        <v>0</v>
      </c>
      <c r="E71" s="2">
        <v>0</v>
      </c>
      <c r="H71" s="205" t="s">
        <v>86</v>
      </c>
    </row>
    <row r="72" spans="2:8" s="35" customFormat="1" ht="30" customHeight="1">
      <c r="B72" s="701" t="s">
        <v>409</v>
      </c>
      <c r="C72" s="12"/>
      <c r="D72" s="2">
        <v>0</v>
      </c>
      <c r="E72" s="2">
        <v>0</v>
      </c>
      <c r="H72" s="205" t="s">
        <v>86</v>
      </c>
    </row>
    <row r="73" spans="2:8" s="35" customFormat="1" ht="27.75" customHeight="1">
      <c r="B73" s="691" t="s">
        <v>103</v>
      </c>
      <c r="C73" s="206"/>
      <c r="D73" s="207">
        <v>0</v>
      </c>
      <c r="E73" s="207">
        <v>0</v>
      </c>
      <c r="H73" s="36"/>
    </row>
    <row r="74" spans="1:8" s="35" customFormat="1" ht="12.75">
      <c r="A74" s="68"/>
      <c r="B74" s="195"/>
      <c r="C74" s="199"/>
      <c r="D74" s="209"/>
      <c r="E74" s="209"/>
      <c r="F74" s="167"/>
      <c r="H74" s="167"/>
    </row>
    <row r="75" spans="1:8" s="35" customFormat="1" ht="28.5" customHeight="1">
      <c r="A75" s="68">
        <f>+A69+1</f>
        <v>18</v>
      </c>
      <c r="B75" s="164" t="s">
        <v>413</v>
      </c>
      <c r="C75" s="202"/>
      <c r="D75" s="175">
        <f>D76*D79</f>
        <v>0</v>
      </c>
      <c r="E75" s="175">
        <f>E76*E79</f>
        <v>0</v>
      </c>
      <c r="F75" s="166" t="s">
        <v>9</v>
      </c>
      <c r="H75" s="167"/>
    </row>
    <row r="76" spans="2:8" s="35" customFormat="1" ht="15.75" customHeight="1">
      <c r="B76" s="691" t="s">
        <v>410</v>
      </c>
      <c r="C76" s="206"/>
      <c r="D76" s="204">
        <f>(D77+D78)/2</f>
        <v>0</v>
      </c>
      <c r="E76" s="204">
        <f>(E77+E78)/2</f>
        <v>0</v>
      </c>
      <c r="H76" s="36"/>
    </row>
    <row r="77" spans="2:8" s="35" customFormat="1" ht="32.25" customHeight="1">
      <c r="B77" s="701" t="s">
        <v>411</v>
      </c>
      <c r="C77" s="12"/>
      <c r="D77" s="2">
        <v>0</v>
      </c>
      <c r="E77" s="2">
        <v>0</v>
      </c>
      <c r="H77" s="205" t="s">
        <v>86</v>
      </c>
    </row>
    <row r="78" spans="2:8" s="35" customFormat="1" ht="30" customHeight="1">
      <c r="B78" s="701" t="s">
        <v>412</v>
      </c>
      <c r="C78" s="12"/>
      <c r="D78" s="2">
        <v>0</v>
      </c>
      <c r="E78" s="2">
        <v>0</v>
      </c>
      <c r="H78" s="205" t="s">
        <v>86</v>
      </c>
    </row>
    <row r="79" spans="2:8" s="35" customFormat="1" ht="27.75" customHeight="1">
      <c r="B79" s="691" t="s">
        <v>103</v>
      </c>
      <c r="C79" s="206"/>
      <c r="D79" s="207">
        <v>0</v>
      </c>
      <c r="E79" s="207">
        <v>0</v>
      </c>
      <c r="H79" s="36"/>
    </row>
    <row r="80" spans="1:8" s="35" customFormat="1" ht="12.75">
      <c r="A80" s="68"/>
      <c r="B80" s="195"/>
      <c r="C80" s="199"/>
      <c r="D80" s="209"/>
      <c r="E80" s="209"/>
      <c r="F80" s="167"/>
      <c r="H80" s="167"/>
    </row>
    <row r="81" spans="1:8" s="35" customFormat="1" ht="32.25" customHeight="1">
      <c r="A81" s="68">
        <f>+A75+1</f>
        <v>19</v>
      </c>
      <c r="B81" s="164" t="s">
        <v>105</v>
      </c>
      <c r="C81" s="210"/>
      <c r="D81" s="165"/>
      <c r="E81" s="165"/>
      <c r="F81" s="166" t="s">
        <v>5</v>
      </c>
      <c r="H81" s="167"/>
    </row>
    <row r="82" spans="2:8" s="35" customFormat="1" ht="31.5" customHeight="1">
      <c r="B82" s="691" t="s">
        <v>104</v>
      </c>
      <c r="C82" s="21" t="s">
        <v>68</v>
      </c>
      <c r="D82" s="211"/>
      <c r="E82" s="211"/>
      <c r="H82" s="36"/>
    </row>
    <row r="83" spans="2:8" s="35" customFormat="1" ht="33" customHeight="1">
      <c r="B83" s="692" t="s">
        <v>103</v>
      </c>
      <c r="C83" s="212"/>
      <c r="D83" s="213"/>
      <c r="E83" s="213"/>
      <c r="H83" s="36"/>
    </row>
    <row r="84" spans="1:8" s="35" customFormat="1" ht="12.75">
      <c r="A84" s="68"/>
      <c r="B84" s="195"/>
      <c r="C84" s="199"/>
      <c r="D84" s="209"/>
      <c r="E84" s="209"/>
      <c r="F84" s="167"/>
      <c r="H84" s="167"/>
    </row>
    <row r="85" spans="1:8" s="35" customFormat="1" ht="25.5">
      <c r="A85" s="68">
        <f>A81+1</f>
        <v>20</v>
      </c>
      <c r="B85" s="164" t="s">
        <v>414</v>
      </c>
      <c r="C85" s="210"/>
      <c r="D85" s="165"/>
      <c r="E85" s="165"/>
      <c r="F85" s="166" t="s">
        <v>5</v>
      </c>
      <c r="H85" s="167"/>
    </row>
    <row r="86" spans="2:8" s="35" customFormat="1" ht="35.25" customHeight="1">
      <c r="B86" s="691" t="s">
        <v>270</v>
      </c>
      <c r="C86" s="212"/>
      <c r="D86" s="214"/>
      <c r="E86" s="214"/>
      <c r="H86" s="36"/>
    </row>
    <row r="87" spans="2:8" s="35" customFormat="1" ht="42.75" customHeight="1">
      <c r="B87" s="701" t="s">
        <v>271</v>
      </c>
      <c r="C87" s="19" t="s">
        <v>392</v>
      </c>
      <c r="D87" s="214"/>
      <c r="E87" s="214"/>
      <c r="H87" s="36"/>
    </row>
    <row r="88" spans="2:8" s="35" customFormat="1" ht="44.25" customHeight="1">
      <c r="B88" s="701" t="s">
        <v>272</v>
      </c>
      <c r="C88" s="20" t="s">
        <v>392</v>
      </c>
      <c r="D88" s="214"/>
      <c r="E88" s="214"/>
      <c r="H88" s="36"/>
    </row>
    <row r="89" spans="2:8" s="35" customFormat="1" ht="32.25" customHeight="1">
      <c r="B89" s="691" t="s">
        <v>81</v>
      </c>
      <c r="C89" s="212"/>
      <c r="D89" s="213"/>
      <c r="E89" s="213"/>
      <c r="H89" s="36"/>
    </row>
    <row r="90" spans="2:8" ht="12.75">
      <c r="B90" s="195"/>
      <c r="C90" s="197"/>
      <c r="D90" s="209"/>
      <c r="E90" s="209"/>
      <c r="F90" s="167"/>
      <c r="H90" s="167"/>
    </row>
    <row r="91" spans="1:8" ht="19.5" customHeight="1">
      <c r="A91" s="68">
        <f>A85+1</f>
        <v>21</v>
      </c>
      <c r="B91" s="164" t="s">
        <v>67</v>
      </c>
      <c r="C91" s="17" t="s">
        <v>211</v>
      </c>
      <c r="D91" s="175">
        <f>+'TABEL 8'!E45</f>
        <v>0</v>
      </c>
      <c r="E91" s="175">
        <f>+'TABEL 8'!L45</f>
        <v>0</v>
      </c>
      <c r="F91" s="166" t="s">
        <v>5</v>
      </c>
      <c r="H91" s="167"/>
    </row>
    <row r="92" spans="2:8" ht="12.75">
      <c r="B92" s="195"/>
      <c r="C92" s="197"/>
      <c r="D92" s="209"/>
      <c r="E92" s="209"/>
      <c r="F92" s="167"/>
      <c r="H92" s="167"/>
    </row>
    <row r="93" spans="2:8" ht="12.75">
      <c r="B93" s="195"/>
      <c r="C93" s="197"/>
      <c r="D93" s="143" t="s">
        <v>0</v>
      </c>
      <c r="E93" s="144" t="s">
        <v>0</v>
      </c>
      <c r="F93" s="167"/>
      <c r="H93" s="167"/>
    </row>
    <row r="94" spans="2:8" ht="12.75">
      <c r="B94" s="215"/>
      <c r="C94" s="216"/>
      <c r="D94" s="217">
        <f>D12</f>
        <v>2015</v>
      </c>
      <c r="E94" s="217">
        <f>E12</f>
        <v>2016</v>
      </c>
      <c r="F94" s="208"/>
      <c r="G94" s="70"/>
      <c r="H94" s="208"/>
    </row>
    <row r="95" spans="2:8" ht="12.75">
      <c r="B95" s="218"/>
      <c r="C95" s="219"/>
      <c r="D95" s="220">
        <f>D13</f>
        <v>0</v>
      </c>
      <c r="E95" s="220">
        <f>+D13</f>
        <v>0</v>
      </c>
      <c r="F95" s="208"/>
      <c r="G95" s="167"/>
      <c r="H95" s="208"/>
    </row>
    <row r="96" spans="2:8" ht="12.75">
      <c r="B96" s="221"/>
      <c r="C96" s="162"/>
      <c r="D96" s="222" t="str">
        <f>D14</f>
        <v>elektriciteit</v>
      </c>
      <c r="E96" s="222" t="str">
        <f>+D14</f>
        <v>elektriciteit</v>
      </c>
      <c r="F96" s="208"/>
      <c r="G96" s="70"/>
      <c r="H96" s="208"/>
    </row>
    <row r="97" spans="2:8" ht="32.25" customHeight="1">
      <c r="B97" s="148" t="s">
        <v>231</v>
      </c>
      <c r="C97" s="216"/>
      <c r="D97" s="223">
        <f>+D20+D22+D25+D61+D67+D69+D81+D85-D75</f>
        <v>0</v>
      </c>
      <c r="E97" s="223">
        <f>+E20+E22+E25+E61+E67+E69+E81+E85-E75</f>
        <v>0</v>
      </c>
      <c r="F97" s="208"/>
      <c r="G97" s="70"/>
      <c r="H97" s="208"/>
    </row>
    <row r="98" spans="2:8" ht="21" customHeight="1">
      <c r="B98" s="148" t="s">
        <v>232</v>
      </c>
      <c r="C98" s="216"/>
      <c r="D98" s="223">
        <f>+D26</f>
        <v>0</v>
      </c>
      <c r="E98" s="223">
        <f>+E26</f>
        <v>0</v>
      </c>
      <c r="F98" s="208"/>
      <c r="G98" s="70"/>
      <c r="H98" s="208"/>
    </row>
    <row r="99" spans="2:8" ht="31.5" customHeight="1">
      <c r="B99" s="148" t="s">
        <v>233</v>
      </c>
      <c r="C99" s="216"/>
      <c r="D99" s="223">
        <f>+D27</f>
        <v>0</v>
      </c>
      <c r="E99" s="223">
        <f>+E27</f>
        <v>0</v>
      </c>
      <c r="F99" s="208"/>
      <c r="G99" s="70"/>
      <c r="H99" s="208"/>
    </row>
    <row r="100" spans="2:8" ht="33" customHeight="1">
      <c r="B100" s="151" t="s">
        <v>236</v>
      </c>
      <c r="C100" s="182"/>
      <c r="D100" s="223">
        <f>+D36-D37+D40+D41-D44-D45+D47+D49+D51+D55-D53+D28</f>
        <v>0</v>
      </c>
      <c r="E100" s="223">
        <f>+E36-E37+E40+E41-E44-E45+E47+E49+E51+E55-E53+E28</f>
        <v>0</v>
      </c>
      <c r="F100" s="209"/>
      <c r="H100" s="209"/>
    </row>
    <row r="101" spans="2:8" ht="32.25" customHeight="1">
      <c r="B101" s="151" t="s">
        <v>277</v>
      </c>
      <c r="C101" s="182"/>
      <c r="D101" s="223">
        <f>+D57+D29+D58-D59</f>
        <v>0</v>
      </c>
      <c r="E101" s="223">
        <f>+E57+E29+E58-E59</f>
        <v>0</v>
      </c>
      <c r="F101" s="209"/>
      <c r="H101" s="209"/>
    </row>
    <row r="102" spans="2:8" ht="32.25" customHeight="1">
      <c r="B102" s="151" t="s">
        <v>237</v>
      </c>
      <c r="C102" s="182"/>
      <c r="D102" s="223">
        <f aca="true" t="shared" si="0" ref="D102:E104">+D30</f>
        <v>0</v>
      </c>
      <c r="E102" s="223">
        <f t="shared" si="0"/>
        <v>0</v>
      </c>
      <c r="F102" s="209"/>
      <c r="H102" s="209"/>
    </row>
    <row r="103" spans="2:8" ht="32.25" customHeight="1">
      <c r="B103" s="151" t="s">
        <v>238</v>
      </c>
      <c r="C103" s="182"/>
      <c r="D103" s="223">
        <f t="shared" si="0"/>
        <v>0</v>
      </c>
      <c r="E103" s="223">
        <f t="shared" si="0"/>
        <v>0</v>
      </c>
      <c r="F103" s="209"/>
      <c r="H103" s="209"/>
    </row>
    <row r="104" spans="2:8" ht="32.25" customHeight="1">
      <c r="B104" s="151" t="s">
        <v>239</v>
      </c>
      <c r="C104" s="182"/>
      <c r="D104" s="223">
        <f t="shared" si="0"/>
        <v>0</v>
      </c>
      <c r="E104" s="223">
        <f t="shared" si="0"/>
        <v>0</v>
      </c>
      <c r="F104" s="209"/>
      <c r="H104" s="209"/>
    </row>
    <row r="105" spans="2:8" ht="31.5" customHeight="1">
      <c r="B105" s="151" t="s">
        <v>241</v>
      </c>
      <c r="C105" s="182"/>
      <c r="D105" s="223">
        <f>+D91+D33</f>
        <v>0</v>
      </c>
      <c r="E105" s="223">
        <f>+E91+E33</f>
        <v>0</v>
      </c>
      <c r="F105" s="209"/>
      <c r="G105" s="70"/>
      <c r="H105" s="209"/>
    </row>
    <row r="106" spans="2:8" ht="21.75" customHeight="1">
      <c r="B106" s="151" t="s">
        <v>240</v>
      </c>
      <c r="C106" s="182"/>
      <c r="D106" s="223">
        <f>+D34</f>
        <v>0</v>
      </c>
      <c r="E106" s="223">
        <f>+E34</f>
        <v>0</v>
      </c>
      <c r="F106" s="209"/>
      <c r="G106" s="70"/>
      <c r="H106" s="209"/>
    </row>
    <row r="107" spans="2:8" ht="13.5" customHeight="1">
      <c r="B107" s="151"/>
      <c r="C107" s="182"/>
      <c r="D107" s="223"/>
      <c r="E107" s="223"/>
      <c r="F107" s="209"/>
      <c r="G107" s="70"/>
      <c r="H107" s="209"/>
    </row>
    <row r="108" spans="2:8" ht="32.25" customHeight="1">
      <c r="B108" s="153" t="s">
        <v>17</v>
      </c>
      <c r="C108" s="182"/>
      <c r="D108" s="224">
        <f>SUM(D97:D106)</f>
        <v>0</v>
      </c>
      <c r="E108" s="224">
        <f>SUM(E97:E106)</f>
        <v>0</v>
      </c>
      <c r="F108" s="225"/>
      <c r="G108" s="70"/>
      <c r="H108" s="225"/>
    </row>
    <row r="109" spans="4:5" ht="12.75">
      <c r="D109" s="226"/>
      <c r="E109" s="226"/>
    </row>
    <row r="111" spans="2:8" s="3" customFormat="1" ht="12.75">
      <c r="B111" s="11" t="s">
        <v>69</v>
      </c>
      <c r="C111" s="4"/>
      <c r="F111" s="4"/>
      <c r="H111" s="4"/>
    </row>
    <row r="112" spans="2:8" s="3" customFormat="1" ht="12.75">
      <c r="B112" s="10"/>
      <c r="C112" s="4"/>
      <c r="F112" s="4"/>
      <c r="H112" s="4"/>
    </row>
    <row r="113" spans="2:8" s="3" customFormat="1" ht="12.75">
      <c r="B113" s="10"/>
      <c r="C113" s="4"/>
      <c r="F113" s="4"/>
      <c r="H113" s="4"/>
    </row>
    <row r="114" spans="2:8" s="3" customFormat="1" ht="12.75">
      <c r="B114" s="10"/>
      <c r="C114" s="4"/>
      <c r="F114" s="4"/>
      <c r="H114" s="4"/>
    </row>
    <row r="115" spans="2:8" s="3" customFormat="1" ht="12.75">
      <c r="B115" s="10"/>
      <c r="C115" s="4"/>
      <c r="F115" s="4"/>
      <c r="H115" s="4"/>
    </row>
    <row r="116" spans="2:8" s="3" customFormat="1" ht="12.75">
      <c r="B116" s="10"/>
      <c r="C116" s="4"/>
      <c r="F116" s="4"/>
      <c r="H116" s="4"/>
    </row>
    <row r="117" spans="1:8" s="5" customFormat="1" ht="12.75">
      <c r="A117" s="3"/>
      <c r="B117" s="10"/>
      <c r="C117" s="4"/>
      <c r="D117" s="3"/>
      <c r="E117" s="3"/>
      <c r="F117" s="4"/>
      <c r="H117" s="4"/>
    </row>
    <row r="118" spans="2:8" s="3" customFormat="1" ht="12.75">
      <c r="B118" s="10"/>
      <c r="C118" s="4"/>
      <c r="F118" s="4"/>
      <c r="H118" s="4"/>
    </row>
    <row r="119" spans="2:8" s="3" customFormat="1" ht="12.75">
      <c r="B119" s="10"/>
      <c r="C119" s="4"/>
      <c r="F119" s="4"/>
      <c r="H119" s="4"/>
    </row>
    <row r="120" spans="2:8" s="3" customFormat="1" ht="12.75">
      <c r="B120" s="10"/>
      <c r="C120" s="4"/>
      <c r="F120" s="4"/>
      <c r="H120" s="4"/>
    </row>
    <row r="121" spans="2:8" s="3" customFormat="1" ht="12.75">
      <c r="B121" s="10"/>
      <c r="C121" s="4"/>
      <c r="F121" s="4"/>
      <c r="H121" s="4"/>
    </row>
    <row r="122" spans="2:8" s="3" customFormat="1" ht="12.75">
      <c r="B122" s="10"/>
      <c r="C122" s="4"/>
      <c r="F122" s="4"/>
      <c r="H122" s="4"/>
    </row>
    <row r="123" spans="2:8" s="3" customFormat="1" ht="12.75">
      <c r="B123" s="10"/>
      <c r="C123" s="4"/>
      <c r="F123" s="4"/>
      <c r="H123" s="4"/>
    </row>
    <row r="124" spans="2:8" s="3" customFormat="1" ht="12.75">
      <c r="B124" s="10"/>
      <c r="C124" s="4"/>
      <c r="F124" s="4"/>
      <c r="H124" s="4"/>
    </row>
    <row r="125" spans="2:8" s="3" customFormat="1" ht="12.75">
      <c r="B125" s="10"/>
      <c r="C125" s="4"/>
      <c r="F125" s="4"/>
      <c r="H125" s="4"/>
    </row>
    <row r="126" spans="2:8" s="3" customFormat="1" ht="12.75">
      <c r="B126" s="10"/>
      <c r="C126" s="4"/>
      <c r="F126" s="4"/>
      <c r="H126" s="4"/>
    </row>
    <row r="127" spans="2:8" s="3" customFormat="1" ht="12.75">
      <c r="B127" s="10"/>
      <c r="C127" s="4"/>
      <c r="F127" s="4"/>
      <c r="H127" s="4"/>
    </row>
    <row r="128" spans="2:8" s="3" customFormat="1" ht="12.75">
      <c r="B128" s="10"/>
      <c r="C128" s="4"/>
      <c r="F128" s="4"/>
      <c r="H128" s="4"/>
    </row>
    <row r="129" spans="2:8" s="3" customFormat="1" ht="12.75">
      <c r="B129" s="10"/>
      <c r="C129" s="4"/>
      <c r="F129" s="4"/>
      <c r="H129" s="4"/>
    </row>
    <row r="130" spans="2:8" s="3" customFormat="1" ht="12.75">
      <c r="B130" s="10"/>
      <c r="C130" s="4"/>
      <c r="F130" s="4"/>
      <c r="H130" s="4"/>
    </row>
    <row r="131" spans="2:8" s="3" customFormat="1" ht="12.75">
      <c r="B131" s="10"/>
      <c r="C131" s="4"/>
      <c r="F131" s="4"/>
      <c r="H131" s="4"/>
    </row>
    <row r="132" spans="2:8" s="3" customFormat="1" ht="12.75">
      <c r="B132" s="10"/>
      <c r="C132" s="4"/>
      <c r="F132" s="4"/>
      <c r="H132" s="4"/>
    </row>
    <row r="133" spans="2:8" s="3" customFormat="1" ht="12.75">
      <c r="B133" s="10"/>
      <c r="C133" s="4"/>
      <c r="F133" s="4"/>
      <c r="H133" s="4"/>
    </row>
    <row r="134" spans="2:8" s="3" customFormat="1" ht="12.75">
      <c r="B134" s="10"/>
      <c r="C134" s="4"/>
      <c r="F134" s="4"/>
      <c r="H134" s="4"/>
    </row>
    <row r="135" spans="2:8" s="3" customFormat="1" ht="12.75">
      <c r="B135" s="10"/>
      <c r="C135" s="4"/>
      <c r="F135" s="4"/>
      <c r="H135" s="4"/>
    </row>
    <row r="136" spans="2:8" s="3" customFormat="1" ht="12.75">
      <c r="B136" s="10"/>
      <c r="C136" s="4"/>
      <c r="F136" s="4"/>
      <c r="H136" s="4"/>
    </row>
    <row r="137" spans="2:8" s="3" customFormat="1" ht="12.75">
      <c r="B137" s="10"/>
      <c r="C137" s="4"/>
      <c r="F137" s="4"/>
      <c r="H137" s="4"/>
    </row>
    <row r="138" spans="2:8" s="3" customFormat="1" ht="12.75">
      <c r="B138" s="10"/>
      <c r="C138" s="4"/>
      <c r="F138" s="4"/>
      <c r="H138" s="4"/>
    </row>
    <row r="139" spans="2:8" s="3" customFormat="1" ht="12.75">
      <c r="B139" s="10"/>
      <c r="C139" s="4"/>
      <c r="F139" s="4"/>
      <c r="H139" s="4"/>
    </row>
    <row r="140" spans="2:8" s="3" customFormat="1" ht="12.75">
      <c r="B140" s="10"/>
      <c r="C140" s="4"/>
      <c r="F140" s="4"/>
      <c r="H140" s="4"/>
    </row>
    <row r="141" spans="2:8" s="3" customFormat="1" ht="12.75">
      <c r="B141" s="10"/>
      <c r="C141" s="4"/>
      <c r="F141" s="4"/>
      <c r="H141" s="4"/>
    </row>
    <row r="142" spans="2:8" s="3" customFormat="1" ht="12.75">
      <c r="B142" s="10"/>
      <c r="C142" s="4"/>
      <c r="F142" s="4"/>
      <c r="H142" s="4"/>
    </row>
    <row r="143" spans="2:8" s="3" customFormat="1" ht="12.75">
      <c r="B143" s="10"/>
      <c r="C143" s="4"/>
      <c r="F143" s="4"/>
      <c r="H143" s="4"/>
    </row>
    <row r="144" spans="2:8" s="3" customFormat="1" ht="12.75">
      <c r="B144" s="10"/>
      <c r="C144" s="4"/>
      <c r="F144" s="4"/>
      <c r="H144" s="4"/>
    </row>
    <row r="145" spans="2:8" s="3" customFormat="1" ht="12.75">
      <c r="B145" s="10"/>
      <c r="C145" s="4"/>
      <c r="F145" s="4"/>
      <c r="H145" s="4"/>
    </row>
    <row r="146" spans="2:8" s="3" customFormat="1" ht="12.75">
      <c r="B146" s="10"/>
      <c r="C146" s="4"/>
      <c r="F146" s="4"/>
      <c r="H146" s="4"/>
    </row>
    <row r="147" spans="2:8" s="3" customFormat="1" ht="12.75">
      <c r="B147" s="10"/>
      <c r="C147" s="4"/>
      <c r="F147" s="4"/>
      <c r="H147" s="4"/>
    </row>
    <row r="148" spans="2:8" s="3" customFormat="1" ht="12.75">
      <c r="B148" s="10"/>
      <c r="C148" s="4"/>
      <c r="F148" s="4"/>
      <c r="H148" s="4"/>
    </row>
    <row r="149" spans="2:8" s="3" customFormat="1" ht="12.75">
      <c r="B149" s="10"/>
      <c r="C149" s="4"/>
      <c r="F149" s="4"/>
      <c r="H149" s="4"/>
    </row>
    <row r="150" spans="2:8" s="3" customFormat="1" ht="12.75">
      <c r="B150" s="10"/>
      <c r="C150" s="4"/>
      <c r="F150" s="4"/>
      <c r="H150" s="4"/>
    </row>
    <row r="151" spans="2:8" s="3" customFormat="1" ht="12.75">
      <c r="B151" s="10"/>
      <c r="C151" s="4"/>
      <c r="F151" s="4"/>
      <c r="H151" s="4"/>
    </row>
    <row r="152" spans="2:8" s="3" customFormat="1" ht="12.75">
      <c r="B152" s="10"/>
      <c r="C152" s="4"/>
      <c r="F152" s="4"/>
      <c r="H152" s="4"/>
    </row>
    <row r="153" spans="2:8" s="3" customFormat="1" ht="12.75">
      <c r="B153" s="10"/>
      <c r="C153" s="4"/>
      <c r="F153" s="4"/>
      <c r="H153" s="4"/>
    </row>
    <row r="154" spans="2:8" s="3" customFormat="1" ht="12.75">
      <c r="B154" s="10"/>
      <c r="C154" s="4"/>
      <c r="F154" s="4"/>
      <c r="H154" s="4"/>
    </row>
    <row r="155" spans="2:8" s="3" customFormat="1" ht="12.75">
      <c r="B155" s="10"/>
      <c r="C155" s="4"/>
      <c r="F155" s="4"/>
      <c r="H155" s="4"/>
    </row>
    <row r="156" spans="2:8" s="3" customFormat="1" ht="12.75">
      <c r="B156" s="10"/>
      <c r="C156" s="4"/>
      <c r="F156" s="4"/>
      <c r="H156" s="4"/>
    </row>
    <row r="157" spans="2:8" s="3" customFormat="1" ht="12.75">
      <c r="B157" s="10"/>
      <c r="C157" s="4"/>
      <c r="F157" s="4"/>
      <c r="H157" s="4"/>
    </row>
    <row r="158" spans="2:8" s="3" customFormat="1" ht="12.75">
      <c r="B158" s="10"/>
      <c r="C158" s="4"/>
      <c r="F158" s="4"/>
      <c r="H158" s="4"/>
    </row>
    <row r="159" spans="2:8" s="3" customFormat="1" ht="12.75">
      <c r="B159" s="10"/>
      <c r="C159" s="4"/>
      <c r="F159" s="4"/>
      <c r="H159" s="4"/>
    </row>
    <row r="160" spans="2:8" s="3" customFormat="1" ht="12.75">
      <c r="B160" s="10"/>
      <c r="C160" s="4"/>
      <c r="F160" s="4"/>
      <c r="H160" s="4"/>
    </row>
    <row r="161" spans="2:8" s="3" customFormat="1" ht="12.75">
      <c r="B161" s="10"/>
      <c r="C161" s="4"/>
      <c r="F161" s="4"/>
      <c r="H161" s="4"/>
    </row>
    <row r="162" spans="2:8" s="3" customFormat="1" ht="12.75">
      <c r="B162" s="10"/>
      <c r="C162" s="4"/>
      <c r="F162" s="4"/>
      <c r="H162" s="4"/>
    </row>
    <row r="163" spans="2:8" s="3" customFormat="1" ht="12.75">
      <c r="B163" s="10"/>
      <c r="C163" s="4"/>
      <c r="F163" s="4"/>
      <c r="H163" s="4"/>
    </row>
    <row r="164" spans="2:8" s="3" customFormat="1" ht="12.75">
      <c r="B164" s="10"/>
      <c r="C164" s="4"/>
      <c r="F164" s="4"/>
      <c r="H164" s="4"/>
    </row>
    <row r="165" spans="2:8" s="3" customFormat="1" ht="12.75">
      <c r="B165" s="10"/>
      <c r="C165" s="4"/>
      <c r="F165" s="4"/>
      <c r="H165" s="4"/>
    </row>
    <row r="166" spans="2:8" s="3" customFormat="1" ht="12.75">
      <c r="B166" s="10"/>
      <c r="C166" s="4"/>
      <c r="F166" s="4"/>
      <c r="H166" s="4"/>
    </row>
    <row r="167" spans="2:8" s="3" customFormat="1" ht="12.75">
      <c r="B167" s="10"/>
      <c r="C167" s="4"/>
      <c r="F167" s="4"/>
      <c r="H167" s="4"/>
    </row>
    <row r="168" spans="2:8" s="3" customFormat="1" ht="12.75">
      <c r="B168" s="10"/>
      <c r="C168" s="4"/>
      <c r="F168" s="4"/>
      <c r="H168" s="4"/>
    </row>
    <row r="169" spans="2:8" s="3" customFormat="1" ht="12.75">
      <c r="B169" s="10"/>
      <c r="C169" s="4"/>
      <c r="F169" s="4"/>
      <c r="H169" s="4"/>
    </row>
  </sheetData>
  <sheetProtection/>
  <mergeCells count="7">
    <mergeCell ref="A1:H1"/>
    <mergeCell ref="B16:B18"/>
    <mergeCell ref="C16:C18"/>
    <mergeCell ref="D16:D18"/>
    <mergeCell ref="E16:E18"/>
    <mergeCell ref="F16:F18"/>
    <mergeCell ref="H16:H18"/>
  </mergeCells>
  <hyperlinks>
    <hyperlink ref="C20" location="'TABEL 4'!A1" display="TABEL 4"/>
    <hyperlink ref="C82" location="'TABEL 4'!A1" display="TABEL 4"/>
    <hyperlink ref="C67" location="'TABEL 7'!A1" display="TABEL 7"/>
    <hyperlink ref="C91" location="'TABEL 8'!A1" display="TABEL 8"/>
    <hyperlink ref="C25" location="'TABEL 6'!A1" display="Tabel 6"/>
    <hyperlink ref="C26:C34" location="'TABEL 6'!A1" display="Tabel 6"/>
    <hyperlink ref="C22" location="'TABEL 5A'!A1" display="TABEL 5A"/>
    <hyperlink ref="C87" location="'TABEL 5A'!A1" display="TABEL 5A"/>
    <hyperlink ref="C88" location="'TABEL 5A'!A1" display="TABEL 5A"/>
  </hyperlinks>
  <printOptions/>
  <pageMargins left="0.7480314960629921" right="0.7480314960629921" top="0.984251968503937" bottom="0.984251968503937" header="0.5118110236220472" footer="0.5118110236220472"/>
  <pageSetup fitToHeight="3" fitToWidth="3" horizontalDpi="600" verticalDpi="600" orientation="portrait" paperSize="8" scale="63" r:id="rId2"/>
  <drawing r:id="rId1"/>
</worksheet>
</file>

<file path=xl/worksheets/sheet6.xml><?xml version="1.0" encoding="utf-8"?>
<worksheet xmlns="http://schemas.openxmlformats.org/spreadsheetml/2006/main" xmlns:r="http://schemas.openxmlformats.org/officeDocument/2006/relationships">
  <dimension ref="A1:J124"/>
  <sheetViews>
    <sheetView zoomScale="85" zoomScaleNormal="85" zoomScalePageLayoutView="0" workbookViewId="0" topLeftCell="A1">
      <selection activeCell="C107" sqref="C107"/>
    </sheetView>
  </sheetViews>
  <sheetFormatPr defaultColWidth="8.8515625" defaultRowHeight="12.75"/>
  <cols>
    <col min="1" max="1" width="3.421875" style="68" customWidth="1"/>
    <col min="2" max="2" width="59.28125" style="158" customWidth="1"/>
    <col min="3" max="3" width="16.421875" style="70" customWidth="1"/>
    <col min="4" max="7" width="24.00390625" style="68" bestFit="1" customWidth="1"/>
    <col min="8" max="8" width="12.00390625" style="70" customWidth="1"/>
    <col min="9" max="9" width="2.7109375" style="68" customWidth="1"/>
    <col min="10" max="16384" width="8.8515625" style="68" customWidth="1"/>
  </cols>
  <sheetData>
    <row r="1" spans="1:9" ht="16.5" thickBot="1">
      <c r="A1" s="792" t="s">
        <v>181</v>
      </c>
      <c r="B1" s="793"/>
      <c r="C1" s="793"/>
      <c r="D1" s="793"/>
      <c r="E1" s="793"/>
      <c r="F1" s="793"/>
      <c r="G1" s="793"/>
      <c r="H1" s="793"/>
      <c r="I1" s="794"/>
    </row>
    <row r="2" ht="12.75"/>
    <row r="3" spans="2:10" ht="12.75">
      <c r="B3" s="69" t="s">
        <v>94</v>
      </c>
      <c r="H3" s="68"/>
      <c r="J3" s="70"/>
    </row>
    <row r="4" spans="2:10" ht="12.75">
      <c r="B4" s="71" t="s">
        <v>427</v>
      </c>
      <c r="H4" s="68"/>
      <c r="J4" s="70"/>
    </row>
    <row r="5" spans="2:10" ht="12.75">
      <c r="B5" s="156"/>
      <c r="H5" s="68"/>
      <c r="J5" s="70"/>
    </row>
    <row r="6" spans="2:10" ht="12.75">
      <c r="B6" s="69"/>
      <c r="H6" s="68"/>
      <c r="J6" s="70"/>
    </row>
    <row r="7" spans="1:10" s="71" customFormat="1" ht="14.25" customHeight="1">
      <c r="A7" s="227"/>
      <c r="B7" s="803"/>
      <c r="C7" s="803"/>
      <c r="D7" s="803"/>
      <c r="E7" s="803"/>
      <c r="F7" s="803"/>
      <c r="G7" s="803"/>
      <c r="J7" s="228"/>
    </row>
    <row r="8" spans="1:10" ht="12.75">
      <c r="A8" s="229"/>
      <c r="B8" s="803"/>
      <c r="C8" s="803"/>
      <c r="D8" s="803"/>
      <c r="E8" s="803"/>
      <c r="F8" s="803"/>
      <c r="G8" s="803"/>
      <c r="H8" s="68"/>
      <c r="J8" s="70"/>
    </row>
    <row r="9" spans="8:10" ht="12.75">
      <c r="H9" s="68"/>
      <c r="J9" s="70"/>
    </row>
    <row r="10" spans="4:7" ht="12.75">
      <c r="D10" s="159" t="s">
        <v>0</v>
      </c>
      <c r="E10" s="230" t="s">
        <v>1</v>
      </c>
      <c r="F10" s="160" t="s">
        <v>0</v>
      </c>
      <c r="G10" s="230" t="s">
        <v>1</v>
      </c>
    </row>
    <row r="11" spans="4:7" ht="12.75" customHeight="1">
      <c r="D11" s="161" t="s">
        <v>2</v>
      </c>
      <c r="E11" s="231" t="s">
        <v>2</v>
      </c>
      <c r="F11" s="161" t="s">
        <v>2</v>
      </c>
      <c r="G11" s="231" t="s">
        <v>2</v>
      </c>
    </row>
    <row r="12" spans="4:7" ht="12.75">
      <c r="D12" s="162">
        <f>'TABEL 2'!D6</f>
        <v>2015</v>
      </c>
      <c r="E12" s="232">
        <f>$D$12</f>
        <v>2015</v>
      </c>
      <c r="F12" s="162">
        <f>'TABEL 2'!D7</f>
        <v>2016</v>
      </c>
      <c r="G12" s="232">
        <f>F12</f>
        <v>2016</v>
      </c>
    </row>
    <row r="13" spans="4:7" ht="12.75">
      <c r="D13" s="161">
        <f>+TITELBLAD!$C$7</f>
        <v>0</v>
      </c>
      <c r="E13" s="231">
        <f>+TITELBLAD!$C$7</f>
        <v>0</v>
      </c>
      <c r="F13" s="161">
        <f>+TITELBLAD!$C$7</f>
        <v>0</v>
      </c>
      <c r="G13" s="231">
        <f>+TITELBLAD!$C$7</f>
        <v>0</v>
      </c>
    </row>
    <row r="14" spans="4:7" ht="12.75">
      <c r="D14" s="162" t="str">
        <f>TITELBLAD!$C$12</f>
        <v>elektriciteit</v>
      </c>
      <c r="E14" s="232" t="str">
        <f>TITELBLAD!$C$12</f>
        <v>elektriciteit</v>
      </c>
      <c r="F14" s="162" t="str">
        <f>TITELBLAD!$C$12</f>
        <v>elektriciteit</v>
      </c>
      <c r="G14" s="232" t="str">
        <f>TITELBLAD!$C$12</f>
        <v>elektriciteit</v>
      </c>
    </row>
    <row r="15" spans="4:7" ht="12.75">
      <c r="D15" s="163"/>
      <c r="E15" s="233"/>
      <c r="F15" s="163"/>
      <c r="G15" s="233"/>
    </row>
    <row r="16" spans="2:8" ht="12.75">
      <c r="B16" s="795"/>
      <c r="C16" s="796" t="s">
        <v>3</v>
      </c>
      <c r="D16" s="797"/>
      <c r="E16" s="804"/>
      <c r="F16" s="798"/>
      <c r="G16" s="807"/>
      <c r="H16" s="799" t="s">
        <v>4</v>
      </c>
    </row>
    <row r="17" spans="2:8" ht="12.75">
      <c r="B17" s="795"/>
      <c r="C17" s="796"/>
      <c r="D17" s="797"/>
      <c r="E17" s="805"/>
      <c r="F17" s="798"/>
      <c r="G17" s="807"/>
      <c r="H17" s="799"/>
    </row>
    <row r="18" spans="2:8" ht="42" customHeight="1">
      <c r="B18" s="795"/>
      <c r="C18" s="796"/>
      <c r="D18" s="797"/>
      <c r="E18" s="806"/>
      <c r="F18" s="798"/>
      <c r="G18" s="807"/>
      <c r="H18" s="799"/>
    </row>
    <row r="19" ht="12.75"/>
    <row r="20" spans="1:8" ht="38.25">
      <c r="A20" s="68">
        <v>1</v>
      </c>
      <c r="B20" s="164" t="s">
        <v>123</v>
      </c>
      <c r="C20" s="17" t="s">
        <v>68</v>
      </c>
      <c r="D20" s="165"/>
      <c r="E20" s="165"/>
      <c r="F20" s="165"/>
      <c r="G20" s="165">
        <f>-'TABEL 4'!J31</f>
        <v>0</v>
      </c>
      <c r="H20" s="166" t="s">
        <v>5</v>
      </c>
    </row>
    <row r="21" spans="2:8" s="168" customFormat="1" ht="12.75">
      <c r="B21" s="169"/>
      <c r="C21" s="234"/>
      <c r="D21" s="171"/>
      <c r="E21" s="171"/>
      <c r="F21" s="171"/>
      <c r="G21" s="171"/>
      <c r="H21" s="172"/>
    </row>
    <row r="22" spans="1:8" ht="63.75">
      <c r="A22" s="68">
        <f>A20+1</f>
        <v>2</v>
      </c>
      <c r="B22" s="173" t="s">
        <v>269</v>
      </c>
      <c r="C22" s="17" t="s">
        <v>392</v>
      </c>
      <c r="D22" s="165"/>
      <c r="E22" s="165"/>
      <c r="F22" s="165"/>
      <c r="G22" s="165">
        <f>-'TABEL 5A'!J47</f>
        <v>0</v>
      </c>
      <c r="H22" s="166" t="s">
        <v>5</v>
      </c>
    </row>
    <row r="23" spans="2:8" s="168" customFormat="1" ht="12.75">
      <c r="B23" s="169"/>
      <c r="C23" s="171"/>
      <c r="D23" s="171"/>
      <c r="E23" s="171"/>
      <c r="F23" s="171"/>
      <c r="G23" s="171"/>
      <c r="H23" s="191"/>
    </row>
    <row r="24" spans="1:8" ht="51">
      <c r="A24" s="68">
        <f>A22+1</f>
        <v>3</v>
      </c>
      <c r="B24" s="164" t="s">
        <v>403</v>
      </c>
      <c r="C24" s="174"/>
      <c r="D24" s="175"/>
      <c r="E24" s="165"/>
      <c r="F24" s="165"/>
      <c r="G24" s="165"/>
      <c r="H24" s="187"/>
    </row>
    <row r="25" spans="1:8" s="35" customFormat="1" ht="25.5">
      <c r="A25" s="68"/>
      <c r="B25" s="689" t="s">
        <v>219</v>
      </c>
      <c r="C25" s="176" t="s">
        <v>230</v>
      </c>
      <c r="D25" s="235">
        <f>+'TABEL 3A'!D25</f>
        <v>0</v>
      </c>
      <c r="E25" s="178"/>
      <c r="F25" s="178"/>
      <c r="G25" s="178"/>
      <c r="H25" s="166" t="s">
        <v>5</v>
      </c>
    </row>
    <row r="26" spans="1:8" s="35" customFormat="1" ht="18.75" customHeight="1">
      <c r="A26" s="68"/>
      <c r="B26" s="689" t="s">
        <v>212</v>
      </c>
      <c r="C26" s="176" t="s">
        <v>230</v>
      </c>
      <c r="D26" s="235">
        <f>+'TABEL 3A'!D26</f>
        <v>0</v>
      </c>
      <c r="E26" s="178"/>
      <c r="F26" s="178"/>
      <c r="G26" s="178"/>
      <c r="H26" s="166" t="s">
        <v>5</v>
      </c>
    </row>
    <row r="27" spans="1:8" s="35" customFormat="1" ht="16.5" customHeight="1">
      <c r="A27" s="68"/>
      <c r="B27" s="689" t="s">
        <v>234</v>
      </c>
      <c r="C27" s="176" t="s">
        <v>230</v>
      </c>
      <c r="D27" s="235">
        <f>+'TABEL 3A'!D27</f>
        <v>0</v>
      </c>
      <c r="E27" s="178"/>
      <c r="F27" s="178"/>
      <c r="G27" s="178"/>
      <c r="H27" s="166" t="s">
        <v>5</v>
      </c>
    </row>
    <row r="28" spans="1:8" s="35" customFormat="1" ht="15.75" customHeight="1">
      <c r="A28" s="68"/>
      <c r="B28" s="689" t="s">
        <v>213</v>
      </c>
      <c r="C28" s="176" t="s">
        <v>230</v>
      </c>
      <c r="D28" s="235">
        <f>+'TABEL 3A'!D28</f>
        <v>0</v>
      </c>
      <c r="E28" s="178"/>
      <c r="F28" s="178"/>
      <c r="G28" s="178"/>
      <c r="H28" s="166" t="s">
        <v>5</v>
      </c>
    </row>
    <row r="29" spans="1:8" s="35" customFormat="1" ht="17.25" customHeight="1">
      <c r="A29" s="68"/>
      <c r="B29" s="689" t="s">
        <v>278</v>
      </c>
      <c r="C29" s="176" t="s">
        <v>230</v>
      </c>
      <c r="D29" s="235">
        <f>+'TABEL 3A'!D29</f>
        <v>0</v>
      </c>
      <c r="E29" s="178"/>
      <c r="F29" s="178"/>
      <c r="G29" s="178"/>
      <c r="H29" s="166" t="s">
        <v>5</v>
      </c>
    </row>
    <row r="30" spans="1:8" s="35" customFormat="1" ht="16.5" customHeight="1">
      <c r="A30" s="68"/>
      <c r="B30" s="689" t="s">
        <v>215</v>
      </c>
      <c r="C30" s="176" t="s">
        <v>230</v>
      </c>
      <c r="D30" s="235">
        <f>+'TABEL 3A'!D30</f>
        <v>0</v>
      </c>
      <c r="E30" s="178"/>
      <c r="F30" s="178"/>
      <c r="G30" s="178"/>
      <c r="H30" s="166" t="s">
        <v>5</v>
      </c>
    </row>
    <row r="31" spans="1:8" s="35" customFormat="1" ht="16.5" customHeight="1">
      <c r="A31" s="68"/>
      <c r="B31" s="689" t="s">
        <v>216</v>
      </c>
      <c r="C31" s="176" t="s">
        <v>230</v>
      </c>
      <c r="D31" s="235">
        <f>+'TABEL 3A'!D31</f>
        <v>0</v>
      </c>
      <c r="E31" s="178"/>
      <c r="F31" s="178"/>
      <c r="G31" s="178"/>
      <c r="H31" s="166" t="s">
        <v>5</v>
      </c>
    </row>
    <row r="32" spans="1:8" s="35" customFormat="1" ht="16.5" customHeight="1">
      <c r="A32" s="68"/>
      <c r="B32" s="689" t="s">
        <v>221</v>
      </c>
      <c r="C32" s="176" t="s">
        <v>230</v>
      </c>
      <c r="D32" s="235">
        <f>+'TABEL 3A'!D32</f>
        <v>0</v>
      </c>
      <c r="E32" s="178"/>
      <c r="F32" s="178"/>
      <c r="G32" s="178"/>
      <c r="H32" s="166" t="s">
        <v>5</v>
      </c>
    </row>
    <row r="33" spans="1:8" s="35" customFormat="1" ht="25.5">
      <c r="A33" s="68"/>
      <c r="B33" s="689" t="s">
        <v>217</v>
      </c>
      <c r="C33" s="176" t="s">
        <v>230</v>
      </c>
      <c r="D33" s="235">
        <f>+'TABEL 3A'!D33</f>
        <v>0</v>
      </c>
      <c r="E33" s="178"/>
      <c r="F33" s="178"/>
      <c r="G33" s="178"/>
      <c r="H33" s="166" t="s">
        <v>5</v>
      </c>
    </row>
    <row r="34" spans="1:8" s="35" customFormat="1" ht="16.5" customHeight="1">
      <c r="A34" s="68"/>
      <c r="B34" s="689" t="s">
        <v>218</v>
      </c>
      <c r="C34" s="176" t="s">
        <v>230</v>
      </c>
      <c r="D34" s="235">
        <f>+'TABEL 3A'!D34</f>
        <v>0</v>
      </c>
      <c r="E34" s="178"/>
      <c r="F34" s="178"/>
      <c r="G34" s="178"/>
      <c r="H34" s="166" t="s">
        <v>5</v>
      </c>
    </row>
    <row r="35" spans="2:8" ht="12.75">
      <c r="B35" s="179"/>
      <c r="C35" s="236"/>
      <c r="D35" s="181"/>
      <c r="E35" s="181"/>
      <c r="F35" s="181"/>
      <c r="G35" s="181"/>
      <c r="H35" s="167"/>
    </row>
    <row r="36" spans="1:8" ht="25.5">
      <c r="A36" s="68">
        <f>A24+1</f>
        <v>4</v>
      </c>
      <c r="B36" s="173" t="s">
        <v>97</v>
      </c>
      <c r="C36" s="182">
        <v>61</v>
      </c>
      <c r="D36" s="175">
        <f>'TABEL 3A'!D36</f>
        <v>0</v>
      </c>
      <c r="E36" s="237"/>
      <c r="F36" s="175">
        <f>'TABEL 3A'!E36</f>
        <v>0</v>
      </c>
      <c r="G36" s="237"/>
      <c r="H36" s="166" t="s">
        <v>5</v>
      </c>
    </row>
    <row r="37" spans="2:8" ht="38.25">
      <c r="B37" s="173" t="s">
        <v>96</v>
      </c>
      <c r="C37" s="200">
        <f>'TABEL 3A'!C37</f>
        <v>0</v>
      </c>
      <c r="D37" s="175">
        <f>'TABEL 3A'!D37</f>
        <v>0</v>
      </c>
      <c r="E37" s="237"/>
      <c r="F37" s="175">
        <f>'TABEL 3A'!E37</f>
        <v>0</v>
      </c>
      <c r="G37" s="237"/>
      <c r="H37" s="166" t="s">
        <v>9</v>
      </c>
    </row>
    <row r="38" spans="2:8" s="168" customFormat="1" ht="12.75">
      <c r="B38" s="183"/>
      <c r="C38" s="184"/>
      <c r="D38" s="185"/>
      <c r="E38" s="185"/>
      <c r="F38" s="185"/>
      <c r="G38" s="185"/>
      <c r="H38" s="167"/>
    </row>
    <row r="39" spans="1:8" ht="38.25">
      <c r="A39" s="68">
        <f>A36+1</f>
        <v>5</v>
      </c>
      <c r="B39" s="173" t="s">
        <v>99</v>
      </c>
      <c r="C39" s="182"/>
      <c r="D39" s="175"/>
      <c r="E39" s="186"/>
      <c r="F39" s="175"/>
      <c r="G39" s="186"/>
      <c r="H39" s="187"/>
    </row>
    <row r="40" spans="2:8" ht="12.75">
      <c r="B40" s="689" t="s">
        <v>6</v>
      </c>
      <c r="C40" s="182">
        <v>60</v>
      </c>
      <c r="D40" s="175">
        <f>'TABEL 3A'!D40</f>
        <v>0</v>
      </c>
      <c r="E40" s="237"/>
      <c r="F40" s="175">
        <f>'TABEL 3A'!E40</f>
        <v>0</v>
      </c>
      <c r="G40" s="237"/>
      <c r="H40" s="166" t="s">
        <v>5</v>
      </c>
    </row>
    <row r="41" spans="2:8" ht="12.75">
      <c r="B41" s="689" t="s">
        <v>7</v>
      </c>
      <c r="C41" s="182">
        <v>60</v>
      </c>
      <c r="D41" s="175">
        <f>'TABEL 3A'!D41</f>
        <v>0</v>
      </c>
      <c r="E41" s="237"/>
      <c r="F41" s="175">
        <f>'TABEL 3A'!E41</f>
        <v>0</v>
      </c>
      <c r="G41" s="237"/>
      <c r="H41" s="166" t="s">
        <v>5</v>
      </c>
    </row>
    <row r="42" spans="2:8" ht="12.75">
      <c r="B42" s="188"/>
      <c r="C42" s="189"/>
      <c r="D42" s="190"/>
      <c r="E42" s="190"/>
      <c r="F42" s="190"/>
      <c r="G42" s="190"/>
      <c r="H42" s="191"/>
    </row>
    <row r="43" spans="1:9" s="35" customFormat="1" ht="12.75">
      <c r="A43" s="68">
        <f>A39+1</f>
        <v>6</v>
      </c>
      <c r="B43" s="173" t="s">
        <v>92</v>
      </c>
      <c r="C43" s="182"/>
      <c r="D43" s="175"/>
      <c r="E43" s="186"/>
      <c r="F43" s="175"/>
      <c r="G43" s="186"/>
      <c r="H43" s="187"/>
      <c r="I43" s="68"/>
    </row>
    <row r="44" spans="1:9" s="35" customFormat="1" ht="12.75">
      <c r="A44" s="68"/>
      <c r="B44" s="689" t="s">
        <v>8</v>
      </c>
      <c r="C44" s="182">
        <v>70</v>
      </c>
      <c r="D44" s="175">
        <f>'TABEL 3A'!D44</f>
        <v>0</v>
      </c>
      <c r="E44" s="237"/>
      <c r="F44" s="175">
        <f>'TABEL 3A'!E44</f>
        <v>0</v>
      </c>
      <c r="G44" s="237"/>
      <c r="H44" s="166" t="s">
        <v>9</v>
      </c>
      <c r="I44" s="68"/>
    </row>
    <row r="45" spans="1:9" s="35" customFormat="1" ht="12.75">
      <c r="A45" s="68"/>
      <c r="B45" s="689" t="s">
        <v>10</v>
      </c>
      <c r="C45" s="182">
        <v>70</v>
      </c>
      <c r="D45" s="175">
        <f>'TABEL 3A'!D45</f>
        <v>0</v>
      </c>
      <c r="E45" s="237"/>
      <c r="F45" s="175">
        <f>'TABEL 3A'!E45</f>
        <v>0</v>
      </c>
      <c r="G45" s="237"/>
      <c r="H45" s="166" t="s">
        <v>9</v>
      </c>
      <c r="I45" s="68"/>
    </row>
    <row r="46" spans="1:9" s="35" customFormat="1" ht="12.75">
      <c r="A46" s="68"/>
      <c r="B46" s="188"/>
      <c r="C46" s="189"/>
      <c r="D46" s="190"/>
      <c r="E46" s="190"/>
      <c r="F46" s="190"/>
      <c r="G46" s="190"/>
      <c r="H46" s="172"/>
      <c r="I46" s="68"/>
    </row>
    <row r="47" spans="1:8" ht="38.25">
      <c r="A47" s="68">
        <f>A43+1</f>
        <v>7</v>
      </c>
      <c r="B47" s="192" t="s">
        <v>11</v>
      </c>
      <c r="C47" s="200">
        <f>'TABEL 3A'!C47</f>
        <v>0</v>
      </c>
      <c r="D47" s="175">
        <f>'TABEL 3A'!D47</f>
        <v>0</v>
      </c>
      <c r="E47" s="237"/>
      <c r="F47" s="175">
        <f>'TABEL 3A'!E47</f>
        <v>0</v>
      </c>
      <c r="G47" s="237"/>
      <c r="H47" s="166" t="s">
        <v>5</v>
      </c>
    </row>
    <row r="48" spans="2:8" ht="12.75">
      <c r="B48" s="193"/>
      <c r="C48" s="194"/>
      <c r="D48" s="190"/>
      <c r="E48" s="190"/>
      <c r="F48" s="190"/>
      <c r="G48" s="190"/>
      <c r="H48" s="172"/>
    </row>
    <row r="49" spans="1:10" ht="38.25">
      <c r="A49" s="68">
        <f>A47+1</f>
        <v>8</v>
      </c>
      <c r="B49" s="192" t="s">
        <v>12</v>
      </c>
      <c r="C49" s="200">
        <f>'TABEL 3A'!C49</f>
        <v>0</v>
      </c>
      <c r="D49" s="175">
        <f>'TABEL 3A'!D49</f>
        <v>0</v>
      </c>
      <c r="E49" s="237"/>
      <c r="F49" s="175">
        <f>'TABEL 3A'!E49</f>
        <v>0</v>
      </c>
      <c r="G49" s="237"/>
      <c r="H49" s="166" t="s">
        <v>5</v>
      </c>
      <c r="J49" s="141"/>
    </row>
    <row r="50" spans="1:8" ht="12.75">
      <c r="A50" s="168"/>
      <c r="B50" s="195"/>
      <c r="C50" s="167"/>
      <c r="D50" s="181"/>
      <c r="E50" s="181"/>
      <c r="F50" s="181"/>
      <c r="G50" s="181"/>
      <c r="H50" s="167"/>
    </row>
    <row r="51" spans="1:10" ht="63.75">
      <c r="A51" s="68">
        <f>A49+1</f>
        <v>9</v>
      </c>
      <c r="B51" s="173" t="s">
        <v>100</v>
      </c>
      <c r="C51" s="200">
        <f>'TABEL 3A'!C51</f>
        <v>0</v>
      </c>
      <c r="D51" s="175">
        <f>'TABEL 3A'!D51</f>
        <v>0</v>
      </c>
      <c r="E51" s="237"/>
      <c r="F51" s="175">
        <f>'TABEL 3A'!E51</f>
        <v>0</v>
      </c>
      <c r="G51" s="237"/>
      <c r="H51" s="166" t="s">
        <v>5</v>
      </c>
      <c r="J51" s="141"/>
    </row>
    <row r="52" spans="2:8" ht="12.75">
      <c r="B52" s="195"/>
      <c r="C52" s="197"/>
      <c r="D52" s="181"/>
      <c r="E52" s="181"/>
      <c r="F52" s="181"/>
      <c r="G52" s="181"/>
      <c r="H52" s="167"/>
    </row>
    <row r="53" spans="1:8" s="35" customFormat="1" ht="51">
      <c r="A53" s="68">
        <f>A51+1</f>
        <v>10</v>
      </c>
      <c r="B53" s="198" t="s">
        <v>98</v>
      </c>
      <c r="C53" s="200">
        <f>'TABEL 3A'!C53</f>
        <v>0</v>
      </c>
      <c r="D53" s="175">
        <f>'TABEL 3A'!D53</f>
        <v>0</v>
      </c>
      <c r="E53" s="237"/>
      <c r="F53" s="175">
        <f>'TABEL 3A'!E53</f>
        <v>0</v>
      </c>
      <c r="G53" s="237"/>
      <c r="H53" s="166" t="s">
        <v>9</v>
      </c>
    </row>
    <row r="54" spans="1:8" ht="12.75">
      <c r="A54" s="168"/>
      <c r="B54" s="195"/>
      <c r="C54" s="196"/>
      <c r="D54" s="181"/>
      <c r="E54" s="181"/>
      <c r="F54" s="181"/>
      <c r="G54" s="181"/>
      <c r="H54" s="167"/>
    </row>
    <row r="55" spans="1:8" ht="38.25">
      <c r="A55" s="68">
        <f>A53+1</f>
        <v>11</v>
      </c>
      <c r="B55" s="198" t="s">
        <v>101</v>
      </c>
      <c r="C55" s="742">
        <f>+'TABEL 3A'!C55</f>
        <v>0</v>
      </c>
      <c r="D55" s="175">
        <f>'TABEL 3A'!D55</f>
        <v>0</v>
      </c>
      <c r="E55" s="237"/>
      <c r="F55" s="175">
        <f>'TABEL 3A'!E55</f>
        <v>0</v>
      </c>
      <c r="G55" s="237"/>
      <c r="H55" s="166" t="s">
        <v>5</v>
      </c>
    </row>
    <row r="56" spans="1:8" s="35" customFormat="1" ht="12.75">
      <c r="A56" s="68"/>
      <c r="B56" s="195"/>
      <c r="C56" s="199"/>
      <c r="D56" s="181"/>
      <c r="E56" s="181"/>
      <c r="F56" s="181"/>
      <c r="G56" s="181"/>
      <c r="H56" s="167"/>
    </row>
    <row r="57" spans="1:8" s="35" customFormat="1" ht="38.25">
      <c r="A57" s="68">
        <f>A55+1</f>
        <v>12</v>
      </c>
      <c r="B57" s="173" t="s">
        <v>415</v>
      </c>
      <c r="C57" s="200">
        <f>+'TABEL 3A'!C57</f>
        <v>0</v>
      </c>
      <c r="D57" s="175">
        <f>'TABEL 3A'!D57</f>
        <v>0</v>
      </c>
      <c r="E57" s="237"/>
      <c r="F57" s="175">
        <f>'TABEL 3A'!E57</f>
        <v>0</v>
      </c>
      <c r="G57" s="237"/>
      <c r="H57" s="166" t="s">
        <v>5</v>
      </c>
    </row>
    <row r="58" spans="1:8" s="35" customFormat="1" ht="38.25">
      <c r="A58" s="68">
        <f>+A57+1</f>
        <v>13</v>
      </c>
      <c r="B58" s="173" t="s">
        <v>416</v>
      </c>
      <c r="C58" s="200">
        <f>+'TABEL 3A'!C58</f>
        <v>0</v>
      </c>
      <c r="D58" s="175">
        <f>'TABEL 3A'!D58</f>
        <v>0</v>
      </c>
      <c r="E58" s="237"/>
      <c r="F58" s="175">
        <f>'TABEL 3A'!E58</f>
        <v>0</v>
      </c>
      <c r="G58" s="237"/>
      <c r="H58" s="166" t="s">
        <v>5</v>
      </c>
    </row>
    <row r="59" spans="1:8" s="35" customFormat="1" ht="38.25">
      <c r="A59" s="68">
        <f>+A58+1</f>
        <v>14</v>
      </c>
      <c r="B59" s="164" t="s">
        <v>417</v>
      </c>
      <c r="C59" s="200">
        <f>+'TABEL 3A'!C59</f>
        <v>0</v>
      </c>
      <c r="D59" s="175">
        <f>'TABEL 3A'!D59</f>
        <v>0</v>
      </c>
      <c r="E59" s="237"/>
      <c r="F59" s="175">
        <f>'TABEL 3A'!E59</f>
        <v>0</v>
      </c>
      <c r="G59" s="237"/>
      <c r="H59" s="166" t="s">
        <v>9</v>
      </c>
    </row>
    <row r="60" spans="2:8" ht="12.75">
      <c r="B60" s="195"/>
      <c r="C60" s="197"/>
      <c r="D60" s="181"/>
      <c r="E60" s="181"/>
      <c r="F60" s="181"/>
      <c r="G60" s="181"/>
      <c r="H60" s="167"/>
    </row>
    <row r="61" spans="1:8" s="35" customFormat="1" ht="12.75">
      <c r="A61" s="68">
        <f>+A59+1</f>
        <v>15</v>
      </c>
      <c r="B61" s="201" t="s">
        <v>13</v>
      </c>
      <c r="C61" s="202"/>
      <c r="D61" s="175">
        <f>'TABEL 3A'!D61</f>
        <v>0</v>
      </c>
      <c r="E61" s="165"/>
      <c r="F61" s="175">
        <f>'TABEL 3A'!E61</f>
        <v>0</v>
      </c>
      <c r="G61" s="165"/>
      <c r="H61" s="166" t="s">
        <v>5</v>
      </c>
    </row>
    <row r="62" spans="2:7" s="35" customFormat="1" ht="38.25">
      <c r="B62" s="690" t="s">
        <v>14</v>
      </c>
      <c r="C62" s="203"/>
      <c r="D62" s="204">
        <f>'TABEL 3A'!D62</f>
        <v>0</v>
      </c>
      <c r="E62" s="214"/>
      <c r="F62" s="204">
        <f>'TABEL 3A'!E62</f>
        <v>0</v>
      </c>
      <c r="G62" s="214"/>
    </row>
    <row r="63" spans="2:7" s="35" customFormat="1" ht="25.5">
      <c r="B63" s="701" t="s">
        <v>15</v>
      </c>
      <c r="C63" s="200">
        <f>'TABEL 3A'!C63</f>
        <v>0</v>
      </c>
      <c r="D63" s="204">
        <f>'TABEL 3A'!D63</f>
        <v>0</v>
      </c>
      <c r="E63" s="238"/>
      <c r="F63" s="204">
        <f>'TABEL 3A'!E63</f>
        <v>0</v>
      </c>
      <c r="G63" s="238"/>
    </row>
    <row r="64" spans="2:7" s="35" customFormat="1" ht="25.5">
      <c r="B64" s="701" t="s">
        <v>16</v>
      </c>
      <c r="C64" s="200">
        <f>'TABEL 3A'!C64</f>
        <v>0</v>
      </c>
      <c r="D64" s="204">
        <f>'TABEL 3A'!D64</f>
        <v>0</v>
      </c>
      <c r="E64" s="238"/>
      <c r="F64" s="204">
        <f>'TABEL 3A'!E64</f>
        <v>0</v>
      </c>
      <c r="G64" s="238"/>
    </row>
    <row r="65" spans="2:7" s="35" customFormat="1" ht="25.5">
      <c r="B65" s="691" t="s">
        <v>81</v>
      </c>
      <c r="C65" s="206"/>
      <c r="D65" s="239">
        <f>'TABEL 3A'!D65</f>
        <v>0</v>
      </c>
      <c r="E65" s="213"/>
      <c r="F65" s="239">
        <f>'TABEL 3A'!E65</f>
        <v>0</v>
      </c>
      <c r="G65" s="213"/>
    </row>
    <row r="66" spans="2:8" ht="12.75">
      <c r="B66" s="195"/>
      <c r="C66" s="197"/>
      <c r="D66" s="209"/>
      <c r="E66" s="209"/>
      <c r="F66" s="209"/>
      <c r="G66" s="209"/>
      <c r="H66" s="167"/>
    </row>
    <row r="67" spans="1:8" s="35" customFormat="1" ht="51">
      <c r="A67" s="68">
        <f>A61+1</f>
        <v>16</v>
      </c>
      <c r="B67" s="164" t="s">
        <v>102</v>
      </c>
      <c r="C67" s="17" t="s">
        <v>205</v>
      </c>
      <c r="D67" s="165"/>
      <c r="E67" s="165">
        <f>'TABEL 7'!D23</f>
        <v>0</v>
      </c>
      <c r="F67" s="165"/>
      <c r="G67" s="165">
        <f>'TABEL 7'!E23</f>
        <v>0</v>
      </c>
      <c r="H67" s="166" t="s">
        <v>5</v>
      </c>
    </row>
    <row r="68" spans="2:8" ht="12.75">
      <c r="B68" s="195"/>
      <c r="C68" s="197"/>
      <c r="D68" s="181"/>
      <c r="E68" s="181"/>
      <c r="F68" s="181"/>
      <c r="G68" s="181"/>
      <c r="H68" s="167"/>
    </row>
    <row r="69" spans="1:8" s="35" customFormat="1" ht="25.5">
      <c r="A69" s="68">
        <f>A67+1</f>
        <v>17</v>
      </c>
      <c r="B69" s="164" t="s">
        <v>406</v>
      </c>
      <c r="C69" s="202"/>
      <c r="D69" s="175">
        <f>'TABEL 3A'!D69</f>
        <v>0</v>
      </c>
      <c r="E69" s="165"/>
      <c r="F69" s="175">
        <f>'TABEL 3A'!E69</f>
        <v>0</v>
      </c>
      <c r="G69" s="165"/>
      <c r="H69" s="166" t="s">
        <v>5</v>
      </c>
    </row>
    <row r="70" spans="2:7" s="35" customFormat="1" ht="12.75">
      <c r="B70" s="702" t="s">
        <v>407</v>
      </c>
      <c r="C70" s="206"/>
      <c r="D70" s="204">
        <f>'TABEL 3A'!D70</f>
        <v>0</v>
      </c>
      <c r="E70" s="214"/>
      <c r="F70" s="204">
        <f>'TABEL 3A'!E70</f>
        <v>0</v>
      </c>
      <c r="G70" s="214"/>
    </row>
    <row r="71" spans="2:7" s="35" customFormat="1" ht="25.5">
      <c r="B71" s="703" t="s">
        <v>408</v>
      </c>
      <c r="C71" s="200">
        <f>'TABEL 3A'!C71</f>
        <v>0</v>
      </c>
      <c r="D71" s="204">
        <f>'TABEL 3A'!D71</f>
        <v>0</v>
      </c>
      <c r="E71" s="238"/>
      <c r="F71" s="204">
        <f>'TABEL 3A'!E71</f>
        <v>0</v>
      </c>
      <c r="G71" s="238"/>
    </row>
    <row r="72" spans="2:7" s="35" customFormat="1" ht="25.5">
      <c r="B72" s="703" t="s">
        <v>409</v>
      </c>
      <c r="C72" s="200">
        <f>'TABEL 3A'!C72</f>
        <v>0</v>
      </c>
      <c r="D72" s="204">
        <f>'TABEL 3A'!D72</f>
        <v>0</v>
      </c>
      <c r="E72" s="238"/>
      <c r="F72" s="204">
        <f>'TABEL 3A'!E72</f>
        <v>0</v>
      </c>
      <c r="G72" s="238"/>
    </row>
    <row r="73" spans="2:7" s="35" customFormat="1" ht="25.5">
      <c r="B73" s="702" t="s">
        <v>103</v>
      </c>
      <c r="C73" s="206"/>
      <c r="D73" s="239">
        <f>'TABEL 3A'!D73</f>
        <v>0</v>
      </c>
      <c r="E73" s="213"/>
      <c r="F73" s="239">
        <f>'TABEL 3A'!E73</f>
        <v>0</v>
      </c>
      <c r="G73" s="213"/>
    </row>
    <row r="74" spans="1:8" s="35" customFormat="1" ht="12.75">
      <c r="A74" s="68"/>
      <c r="B74" s="195"/>
      <c r="C74" s="199"/>
      <c r="D74" s="209"/>
      <c r="E74" s="209"/>
      <c r="F74" s="209"/>
      <c r="G74" s="209"/>
      <c r="H74" s="167"/>
    </row>
    <row r="75" spans="1:8" s="35" customFormat="1" ht="38.25">
      <c r="A75" s="68">
        <f>+A69+1</f>
        <v>18</v>
      </c>
      <c r="B75" s="164" t="s">
        <v>413</v>
      </c>
      <c r="C75" s="202"/>
      <c r="D75" s="175">
        <f>'TABEL 3A'!D75</f>
        <v>0</v>
      </c>
      <c r="E75" s="165"/>
      <c r="F75" s="175">
        <f>'TABEL 3A'!E75</f>
        <v>0</v>
      </c>
      <c r="G75" s="165"/>
      <c r="H75" s="166" t="s">
        <v>9</v>
      </c>
    </row>
    <row r="76" spans="2:7" s="35" customFormat="1" ht="12.75">
      <c r="B76" s="702" t="s">
        <v>410</v>
      </c>
      <c r="C76" s="206"/>
      <c r="D76" s="204">
        <f>'TABEL 3A'!D76</f>
        <v>0</v>
      </c>
      <c r="E76" s="214"/>
      <c r="F76" s="204">
        <f>'TABEL 3A'!E76</f>
        <v>0</v>
      </c>
      <c r="G76" s="214"/>
    </row>
    <row r="77" spans="2:7" s="35" customFormat="1" ht="25.5">
      <c r="B77" s="703" t="s">
        <v>411</v>
      </c>
      <c r="C77" s="200">
        <f>'TABEL 3A'!C77</f>
        <v>0</v>
      </c>
      <c r="D77" s="204">
        <f>'TABEL 3A'!D77</f>
        <v>0</v>
      </c>
      <c r="E77" s="238"/>
      <c r="F77" s="204">
        <f>'TABEL 3A'!E77</f>
        <v>0</v>
      </c>
      <c r="G77" s="238"/>
    </row>
    <row r="78" spans="2:7" s="35" customFormat="1" ht="25.5">
      <c r="B78" s="703" t="s">
        <v>412</v>
      </c>
      <c r="C78" s="200">
        <f>'TABEL 3A'!C78</f>
        <v>0</v>
      </c>
      <c r="D78" s="204">
        <f>'TABEL 3A'!D78</f>
        <v>0</v>
      </c>
      <c r="E78" s="238"/>
      <c r="F78" s="204">
        <f>'TABEL 3A'!E78</f>
        <v>0</v>
      </c>
      <c r="G78" s="238"/>
    </row>
    <row r="79" spans="2:7" s="35" customFormat="1" ht="25.5">
      <c r="B79" s="702" t="s">
        <v>103</v>
      </c>
      <c r="C79" s="206"/>
      <c r="D79" s="239">
        <f>'TABEL 3A'!D79</f>
        <v>0</v>
      </c>
      <c r="E79" s="213"/>
      <c r="F79" s="239">
        <f>'TABEL 3A'!E79</f>
        <v>0</v>
      </c>
      <c r="G79" s="213"/>
    </row>
    <row r="80" spans="1:8" s="35" customFormat="1" ht="12.75">
      <c r="A80" s="68"/>
      <c r="B80" s="195"/>
      <c r="C80" s="199"/>
      <c r="D80" s="209"/>
      <c r="E80" s="209"/>
      <c r="F80" s="209"/>
      <c r="G80" s="209"/>
      <c r="H80" s="167"/>
    </row>
    <row r="81" spans="1:8" s="35" customFormat="1" ht="25.5">
      <c r="A81" s="68">
        <f>+A75+1</f>
        <v>19</v>
      </c>
      <c r="B81" s="164" t="s">
        <v>105</v>
      </c>
      <c r="C81" s="202"/>
      <c r="D81" s="165"/>
      <c r="E81" s="165"/>
      <c r="F81" s="165"/>
      <c r="G81" s="165">
        <f>G82*G83</f>
        <v>0</v>
      </c>
      <c r="H81" s="166" t="s">
        <v>5</v>
      </c>
    </row>
    <row r="82" spans="2:7" s="35" customFormat="1" ht="25.5">
      <c r="B82" s="691" t="s">
        <v>104</v>
      </c>
      <c r="C82" s="18" t="s">
        <v>68</v>
      </c>
      <c r="D82" s="211"/>
      <c r="E82" s="211"/>
      <c r="F82" s="211"/>
      <c r="G82" s="211">
        <f>+'TABEL 4'!J46</f>
        <v>0</v>
      </c>
    </row>
    <row r="83" spans="2:7" s="35" customFormat="1" ht="25.5">
      <c r="B83" s="691" t="s">
        <v>103</v>
      </c>
      <c r="C83" s="206"/>
      <c r="D83" s="240"/>
      <c r="E83" s="213"/>
      <c r="F83" s="240"/>
      <c r="G83" s="213">
        <v>0</v>
      </c>
    </row>
    <row r="84" spans="1:8" s="35" customFormat="1" ht="12.75">
      <c r="A84" s="68"/>
      <c r="B84" s="195"/>
      <c r="C84" s="199"/>
      <c r="D84" s="209"/>
      <c r="E84" s="209"/>
      <c r="F84" s="209"/>
      <c r="G84" s="209"/>
      <c r="H84" s="167"/>
    </row>
    <row r="85" spans="1:8" s="35" customFormat="1" ht="38.25">
      <c r="A85" s="68">
        <f>A81+1</f>
        <v>20</v>
      </c>
      <c r="B85" s="164" t="s">
        <v>414</v>
      </c>
      <c r="C85" s="202"/>
      <c r="D85" s="165"/>
      <c r="E85" s="165"/>
      <c r="F85" s="165"/>
      <c r="G85" s="165">
        <f>G86*G89</f>
        <v>0</v>
      </c>
      <c r="H85" s="166" t="s">
        <v>5</v>
      </c>
    </row>
    <row r="86" spans="2:7" s="35" customFormat="1" ht="25.5">
      <c r="B86" s="691" t="s">
        <v>270</v>
      </c>
      <c r="C86" s="206"/>
      <c r="D86" s="214"/>
      <c r="E86" s="214"/>
      <c r="F86" s="214"/>
      <c r="G86" s="214">
        <f>(G87+G88)/2</f>
        <v>0</v>
      </c>
    </row>
    <row r="87" spans="2:7" s="35" customFormat="1" ht="38.25">
      <c r="B87" s="702" t="s">
        <v>271</v>
      </c>
      <c r="C87" s="17" t="s">
        <v>392</v>
      </c>
      <c r="D87" s="214"/>
      <c r="E87" s="214"/>
      <c r="F87" s="214"/>
      <c r="G87" s="214">
        <f>+'TABEL 5A'!J62</f>
        <v>0</v>
      </c>
    </row>
    <row r="88" spans="2:7" s="35" customFormat="1" ht="38.25">
      <c r="B88" s="702" t="s">
        <v>272</v>
      </c>
      <c r="C88" s="17" t="s">
        <v>392</v>
      </c>
      <c r="D88" s="214"/>
      <c r="E88" s="214"/>
      <c r="F88" s="214"/>
      <c r="G88" s="214">
        <f>+'TABEL 5A'!J63</f>
        <v>0</v>
      </c>
    </row>
    <row r="89" spans="2:7" s="35" customFormat="1" ht="25.5">
      <c r="B89" s="691" t="s">
        <v>81</v>
      </c>
      <c r="C89" s="206"/>
      <c r="D89" s="214"/>
      <c r="E89" s="213"/>
      <c r="F89" s="240"/>
      <c r="G89" s="213">
        <v>0</v>
      </c>
    </row>
    <row r="90" spans="2:8" ht="12.75">
      <c r="B90" s="195"/>
      <c r="C90" s="197"/>
      <c r="D90" s="209"/>
      <c r="E90" s="209"/>
      <c r="F90" s="209"/>
      <c r="G90" s="209"/>
      <c r="H90" s="167"/>
    </row>
    <row r="91" spans="1:8" ht="18" customHeight="1">
      <c r="A91" s="68">
        <f>A85+1</f>
        <v>21</v>
      </c>
      <c r="B91" s="164" t="s">
        <v>67</v>
      </c>
      <c r="C91" s="17" t="s">
        <v>211</v>
      </c>
      <c r="D91" s="175">
        <f>'TABEL 3A'!D91</f>
        <v>0</v>
      </c>
      <c r="E91" s="165">
        <f>+'TABEL 8'!H45</f>
        <v>0</v>
      </c>
      <c r="F91" s="175">
        <f>+'TABEL 8'!L45</f>
        <v>0</v>
      </c>
      <c r="G91" s="165">
        <f>+'TABEL 8'!O45</f>
        <v>0</v>
      </c>
      <c r="H91" s="166" t="s">
        <v>5</v>
      </c>
    </row>
    <row r="92" spans="2:8" ht="12.75">
      <c r="B92" s="195"/>
      <c r="C92" s="197"/>
      <c r="D92" s="209"/>
      <c r="E92" s="209"/>
      <c r="F92" s="209"/>
      <c r="G92" s="209"/>
      <c r="H92" s="167"/>
    </row>
    <row r="93" spans="2:8" ht="12.75">
      <c r="B93" s="195"/>
      <c r="C93" s="197"/>
      <c r="D93" s="143" t="s">
        <v>0</v>
      </c>
      <c r="E93" s="241" t="s">
        <v>1</v>
      </c>
      <c r="F93" s="144" t="s">
        <v>0</v>
      </c>
      <c r="G93" s="242" t="s">
        <v>1</v>
      </c>
      <c r="H93" s="167"/>
    </row>
    <row r="94" spans="2:9" ht="12.75">
      <c r="B94" s="215"/>
      <c r="C94" s="216"/>
      <c r="D94" s="217">
        <f>D12</f>
        <v>2015</v>
      </c>
      <c r="E94" s="243">
        <f>E12</f>
        <v>2015</v>
      </c>
      <c r="F94" s="217">
        <f>F12</f>
        <v>2016</v>
      </c>
      <c r="G94" s="243">
        <f>G12</f>
        <v>2016</v>
      </c>
      <c r="H94" s="208"/>
      <c r="I94" s="70"/>
    </row>
    <row r="95" spans="2:9" ht="12.75">
      <c r="B95" s="218"/>
      <c r="C95" s="801"/>
      <c r="D95" s="220">
        <f>D13</f>
        <v>0</v>
      </c>
      <c r="E95" s="244">
        <f>E13</f>
        <v>0</v>
      </c>
      <c r="F95" s="220">
        <f>+D13</f>
        <v>0</v>
      </c>
      <c r="G95" s="244">
        <f>+E13</f>
        <v>0</v>
      </c>
      <c r="H95" s="208"/>
      <c r="I95" s="167"/>
    </row>
    <row r="96" spans="2:9" ht="12.75">
      <c r="B96" s="221"/>
      <c r="C96" s="802"/>
      <c r="D96" s="222" t="str">
        <f>D14</f>
        <v>elektriciteit</v>
      </c>
      <c r="E96" s="245" t="str">
        <f>E14</f>
        <v>elektriciteit</v>
      </c>
      <c r="F96" s="222" t="str">
        <f>+D14</f>
        <v>elektriciteit</v>
      </c>
      <c r="G96" s="245" t="str">
        <f>+E14</f>
        <v>elektriciteit</v>
      </c>
      <c r="H96" s="208"/>
      <c r="I96" s="70"/>
    </row>
    <row r="97" spans="2:9" ht="25.5" customHeight="1">
      <c r="B97" s="148" t="s">
        <v>231</v>
      </c>
      <c r="C97" s="216"/>
      <c r="D97" s="223">
        <f>+D20+D22+D25+D61+D67+D69+D81+D85-D75</f>
        <v>0</v>
      </c>
      <c r="E97" s="246">
        <f>+E20+E22+E25+E61+E67+E69+E81+E85-E75</f>
        <v>0</v>
      </c>
      <c r="F97" s="223">
        <f>+F20+F22+F25+F61+F67+F69+F81+F85-F75</f>
        <v>0</v>
      </c>
      <c r="G97" s="246">
        <f>+G20+G22+G25+G61+G67+G69+G81+G85-G75</f>
        <v>0</v>
      </c>
      <c r="H97" s="208"/>
      <c r="I97" s="70"/>
    </row>
    <row r="98" spans="2:9" ht="18" customHeight="1">
      <c r="B98" s="148" t="s">
        <v>232</v>
      </c>
      <c r="C98" s="216"/>
      <c r="D98" s="223">
        <f aca="true" t="shared" si="0" ref="D98:G99">+D26</f>
        <v>0</v>
      </c>
      <c r="E98" s="246">
        <f t="shared" si="0"/>
        <v>0</v>
      </c>
      <c r="F98" s="223">
        <f t="shared" si="0"/>
        <v>0</v>
      </c>
      <c r="G98" s="246">
        <f t="shared" si="0"/>
        <v>0</v>
      </c>
      <c r="H98" s="208"/>
      <c r="I98" s="70"/>
    </row>
    <row r="99" spans="2:9" ht="18" customHeight="1">
      <c r="B99" s="148" t="s">
        <v>245</v>
      </c>
      <c r="C99" s="216"/>
      <c r="D99" s="223">
        <f t="shared" si="0"/>
        <v>0</v>
      </c>
      <c r="E99" s="246">
        <f t="shared" si="0"/>
        <v>0</v>
      </c>
      <c r="F99" s="223">
        <f t="shared" si="0"/>
        <v>0</v>
      </c>
      <c r="G99" s="246">
        <f t="shared" si="0"/>
        <v>0</v>
      </c>
      <c r="H99" s="208"/>
      <c r="I99" s="70"/>
    </row>
    <row r="100" spans="2:8" ht="29.25" customHeight="1">
      <c r="B100" s="151" t="s">
        <v>236</v>
      </c>
      <c r="C100" s="182"/>
      <c r="D100" s="223">
        <f>+D36-D37+D40+D41-D44-D45+D47+D49+D51+D55-D53+D28</f>
        <v>0</v>
      </c>
      <c r="E100" s="246">
        <f>+E36-E37+E40+E41-E44-E45+E47+E49+E51+E55-E53+E28</f>
        <v>0</v>
      </c>
      <c r="F100" s="247">
        <f>+F36-F37+F40+F41-F44-F45+F47+F49+F51+F55-F53+F28</f>
        <v>0</v>
      </c>
      <c r="G100" s="246">
        <f>+G36-G37+G40+G41-G44-G45+G47+G49+G51+G55-G53+G28</f>
        <v>0</v>
      </c>
      <c r="H100" s="209"/>
    </row>
    <row r="101" spans="2:8" ht="29.25" customHeight="1">
      <c r="B101" s="151" t="s">
        <v>277</v>
      </c>
      <c r="C101" s="182"/>
      <c r="D101" s="223">
        <f>+D57+D29+D58-D59</f>
        <v>0</v>
      </c>
      <c r="E101" s="246">
        <f>+E57+E29+E58-E59</f>
        <v>0</v>
      </c>
      <c r="F101" s="247">
        <f>+F57+F29+F58-F59</f>
        <v>0</v>
      </c>
      <c r="G101" s="246">
        <f>+G57+G29+G58-G59</f>
        <v>0</v>
      </c>
      <c r="H101" s="209"/>
    </row>
    <row r="102" spans="2:8" ht="29.25" customHeight="1">
      <c r="B102" s="151" t="s">
        <v>237</v>
      </c>
      <c r="C102" s="182"/>
      <c r="D102" s="223">
        <f aca="true" t="shared" si="1" ref="D102:G104">+D30</f>
        <v>0</v>
      </c>
      <c r="E102" s="246">
        <f t="shared" si="1"/>
        <v>0</v>
      </c>
      <c r="F102" s="247">
        <f t="shared" si="1"/>
        <v>0</v>
      </c>
      <c r="G102" s="246">
        <f t="shared" si="1"/>
        <v>0</v>
      </c>
      <c r="H102" s="209"/>
    </row>
    <row r="103" spans="2:8" ht="29.25" customHeight="1">
      <c r="B103" s="151" t="s">
        <v>238</v>
      </c>
      <c r="C103" s="182"/>
      <c r="D103" s="223">
        <f t="shared" si="1"/>
        <v>0</v>
      </c>
      <c r="E103" s="246">
        <f t="shared" si="1"/>
        <v>0</v>
      </c>
      <c r="F103" s="247">
        <f t="shared" si="1"/>
        <v>0</v>
      </c>
      <c r="G103" s="246">
        <f t="shared" si="1"/>
        <v>0</v>
      </c>
      <c r="H103" s="209"/>
    </row>
    <row r="104" spans="2:8" ht="29.25" customHeight="1">
      <c r="B104" s="151" t="s">
        <v>239</v>
      </c>
      <c r="C104" s="182"/>
      <c r="D104" s="223">
        <f t="shared" si="1"/>
        <v>0</v>
      </c>
      <c r="E104" s="246">
        <f t="shared" si="1"/>
        <v>0</v>
      </c>
      <c r="F104" s="247">
        <f t="shared" si="1"/>
        <v>0</v>
      </c>
      <c r="G104" s="246">
        <f t="shared" si="1"/>
        <v>0</v>
      </c>
      <c r="H104" s="209"/>
    </row>
    <row r="105" spans="2:9" ht="31.5" customHeight="1">
      <c r="B105" s="151" t="s">
        <v>241</v>
      </c>
      <c r="C105" s="182"/>
      <c r="D105" s="223">
        <f>+D91+D33</f>
        <v>0</v>
      </c>
      <c r="E105" s="246">
        <f>+E91+E33</f>
        <v>0</v>
      </c>
      <c r="F105" s="247">
        <f>+F91+F33</f>
        <v>0</v>
      </c>
      <c r="G105" s="246">
        <f>+G91+G33</f>
        <v>0</v>
      </c>
      <c r="H105" s="209"/>
      <c r="I105" s="70"/>
    </row>
    <row r="106" spans="2:9" ht="16.5" customHeight="1">
      <c r="B106" s="151" t="s">
        <v>240</v>
      </c>
      <c r="C106" s="182"/>
      <c r="D106" s="223">
        <f>+D34</f>
        <v>0</v>
      </c>
      <c r="E106" s="246">
        <f>+E34</f>
        <v>0</v>
      </c>
      <c r="F106" s="247">
        <f>+F34</f>
        <v>0</v>
      </c>
      <c r="G106" s="246">
        <f>+G34</f>
        <v>0</v>
      </c>
      <c r="H106" s="209"/>
      <c r="I106" s="70"/>
    </row>
    <row r="107" spans="2:9" ht="11.25" customHeight="1">
      <c r="B107" s="151"/>
      <c r="C107" s="182"/>
      <c r="D107" s="223"/>
      <c r="E107" s="246"/>
      <c r="F107" s="247"/>
      <c r="G107" s="246"/>
      <c r="H107" s="209"/>
      <c r="I107" s="70"/>
    </row>
    <row r="108" spans="2:9" ht="27" customHeight="1">
      <c r="B108" s="153" t="s">
        <v>17</v>
      </c>
      <c r="C108" s="182"/>
      <c r="D108" s="224">
        <f>SUM(D97:D106)</f>
        <v>0</v>
      </c>
      <c r="E108" s="248">
        <f>SUM(E97:E106)</f>
        <v>0</v>
      </c>
      <c r="F108" s="249">
        <f>SUM(F97:F106)</f>
        <v>0</v>
      </c>
      <c r="G108" s="250">
        <f>SUM(G97:G106)</f>
        <v>0</v>
      </c>
      <c r="H108" s="225"/>
      <c r="I108" s="70"/>
    </row>
    <row r="109" spans="2:7" ht="12.75">
      <c r="B109" s="735" t="s">
        <v>418</v>
      </c>
      <c r="C109" s="228"/>
      <c r="D109" s="71"/>
      <c r="E109" s="736">
        <f>IF($E$96="elektriciteit",E108-('TABEL 1A'!G44+'TABEL 1A'!G61+'TABEL 1A'!G63+'TABEL 1A'!G66+'TABEL 1A'!G68-'TABEL 1A'!G14-'TABEL 1A'!G17-'TABEL 1A'!G18-'TABEL 1A'!G19-'TABEL 1A'!G21-'TABEL 1A'!G23-'TABEL 1A'!G26-'TABEL 1A'!G29),IF('TABEL 3B'!$E$96="gas",'TABEL 3B'!E108-('TABEL 1A'!L44+'TABEL 1A'!L61+'TABEL 1A'!L63+'TABEL 1A'!L66+'TABEL 1A'!L68-'TABEL 1A'!L14-'TABEL 1A'!L17-'TABEL 1A'!L18-'TABEL 1A'!L19-'TABEL 1A'!L21-'TABEL 1A'!L23-'TABEL 1A'!L26-'TABEL 1A'!L29),"FALSE"))</f>
        <v>0</v>
      </c>
      <c r="F109" s="71"/>
      <c r="G109" s="736">
        <f>IF($E$96="elektriciteit",G108-('TABEL 1B'!G44+'TABEL 1B'!G61+'TABEL 1B'!G63+'TABEL 1B'!G66+'TABEL 1B'!G68-'TABEL 1B'!G14-'TABEL 1B'!G17-'TABEL 1B'!G18-'TABEL 1B'!G19-'TABEL 1B'!G21-'TABEL 1B'!G23-'TABEL 1B'!G26-'TABEL 1B'!G29),IF('TABEL 3B'!$E$96="gas",'TABEL 3B'!G108-('TABEL 1B'!L44+'TABEL 1B'!L61+'TABEL 1B'!L63+'TABEL 1B'!L66+'TABEL 1B'!L68-'TABEL 1B'!L14-'TABEL 1B'!L17-'TABEL 1B'!L18-'TABEL 1B'!L19-'TABEL 1B'!L21-'TABEL 1B'!L23-'TABEL 1B'!L26-'TABEL 1B'!L29),"FALSE"))</f>
        <v>0</v>
      </c>
    </row>
    <row r="110" spans="4:7" ht="12.75">
      <c r="D110" s="226"/>
      <c r="E110" s="226"/>
      <c r="F110" s="226"/>
      <c r="G110" s="226"/>
    </row>
    <row r="111" spans="2:7" ht="27" customHeight="1">
      <c r="B111" s="251" t="s">
        <v>399</v>
      </c>
      <c r="C111" s="729" t="s">
        <v>394</v>
      </c>
      <c r="D111" s="731" t="s">
        <v>400</v>
      </c>
      <c r="E111" s="250">
        <f>IF($E$96="elektriciteit",SUM('TABEL 5B'!J71,'TABEL 5C'!I36),IF('TABEL 3B'!$E$96="gas",'TABEL 5D'!I38,"FALSE"))</f>
        <v>0</v>
      </c>
      <c r="F111" s="252"/>
      <c r="G111" s="250"/>
    </row>
    <row r="112" spans="4:7" ht="12.75">
      <c r="D112" s="253"/>
      <c r="E112" s="253"/>
      <c r="F112" s="253"/>
      <c r="G112" s="253"/>
    </row>
    <row r="113" spans="2:7" ht="12.75">
      <c r="B113" s="251" t="s">
        <v>108</v>
      </c>
      <c r="C113" s="216"/>
      <c r="D113" s="254"/>
      <c r="E113" s="255">
        <f>(E108-D108)+(D108-E111)</f>
        <v>0</v>
      </c>
      <c r="F113" s="254"/>
      <c r="G113" s="255"/>
    </row>
    <row r="114" ht="15.75" customHeight="1">
      <c r="E114" s="257"/>
    </row>
    <row r="115" ht="12.75">
      <c r="E115" s="256" t="s">
        <v>106</v>
      </c>
    </row>
    <row r="116" spans="2:5" ht="12.75">
      <c r="B116" s="259"/>
      <c r="E116" s="258" t="s">
        <v>107</v>
      </c>
    </row>
    <row r="117" ht="12.75"/>
    <row r="118" ht="12.75">
      <c r="B118" s="69"/>
    </row>
    <row r="119" ht="12.75"/>
    <row r="120" ht="12.75"/>
    <row r="121" ht="12.75"/>
    <row r="122" ht="12.75"/>
    <row r="123" ht="12.75"/>
    <row r="124" spans="1:8" s="168" customFormat="1" ht="12.75">
      <c r="A124" s="68"/>
      <c r="B124" s="158"/>
      <c r="C124" s="70"/>
      <c r="D124" s="68"/>
      <c r="E124" s="68"/>
      <c r="F124" s="68"/>
      <c r="G124" s="68"/>
      <c r="H124" s="70"/>
    </row>
    <row r="125" ht="12.75"/>
  </sheetData>
  <sheetProtection/>
  <mergeCells count="10">
    <mergeCell ref="C95:C96"/>
    <mergeCell ref="B7:G8"/>
    <mergeCell ref="A1:I1"/>
    <mergeCell ref="B16:B18"/>
    <mergeCell ref="C16:C18"/>
    <mergeCell ref="D16:D18"/>
    <mergeCell ref="E16:E18"/>
    <mergeCell ref="F16:F18"/>
    <mergeCell ref="G16:G18"/>
    <mergeCell ref="H16:H18"/>
  </mergeCells>
  <hyperlinks>
    <hyperlink ref="C20" location="'TABEL 4'!A1" display="TABEL 4"/>
    <hyperlink ref="C82" location="'TABEL 4'!A1" display="TABEL 4"/>
    <hyperlink ref="C67" location="'TABEL 7'!A1" display="TABEL 7"/>
    <hyperlink ref="C91" location="'TABEL 8'!A1" display="TABEL 8"/>
    <hyperlink ref="C25" location="'TABEL 6'!A1" display="Tabel 6"/>
    <hyperlink ref="C26:C34" location="'TABEL 6'!A1" display="Tabel 6"/>
    <hyperlink ref="C22" location="'TABEL 5A'!A1" display="TABEL 5A"/>
    <hyperlink ref="C87" location="'TABEL 5A'!A1" display="TABEL 5A"/>
    <hyperlink ref="C88" location="'TABEL 5A'!A1" display="TABEL 5A"/>
  </hyperlinks>
  <printOptions/>
  <pageMargins left="0.7480314960629921" right="0.7480314960629921" top="0.984251968503937" bottom="0.984251968503937" header="0.5118110236220472" footer="0.5118110236220472"/>
  <pageSetup fitToHeight="2" fitToWidth="2" horizontalDpi="600" verticalDpi="600" orientation="portrait" paperSize="8" scale="6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C54"/>
  <sheetViews>
    <sheetView zoomScale="80" zoomScaleNormal="80" zoomScaleSheetLayoutView="80" workbookViewId="0" topLeftCell="A1">
      <selection activeCell="D51" sqref="D51"/>
    </sheetView>
  </sheetViews>
  <sheetFormatPr defaultColWidth="11.421875" defaultRowHeight="12.75"/>
  <cols>
    <col min="1" max="1" width="17.7109375" style="260" customWidth="1"/>
    <col min="2" max="2" width="14.8515625" style="260" customWidth="1"/>
    <col min="3" max="8" width="17.7109375" style="260" customWidth="1"/>
    <col min="9" max="9" width="2.28125" style="260" customWidth="1"/>
    <col min="10" max="10" width="17.7109375" style="260" customWidth="1"/>
    <col min="11" max="11" width="2.00390625" style="260" customWidth="1"/>
    <col min="12" max="12" width="17.7109375" style="260" customWidth="1"/>
    <col min="13" max="13" width="22.57421875" style="260" bestFit="1" customWidth="1"/>
    <col min="14" max="14" width="14.00390625" style="260" customWidth="1"/>
    <col min="15" max="15" width="11.421875" style="260" customWidth="1"/>
    <col min="16" max="16" width="12.28125" style="260" bestFit="1" customWidth="1"/>
    <col min="17" max="16384" width="11.421875" style="260" customWidth="1"/>
  </cols>
  <sheetData>
    <row r="1" spans="1:13" ht="18.75" thickBot="1">
      <c r="A1" s="821" t="s">
        <v>197</v>
      </c>
      <c r="B1" s="822"/>
      <c r="C1" s="822"/>
      <c r="D1" s="822"/>
      <c r="E1" s="822"/>
      <c r="F1" s="822"/>
      <c r="G1" s="822"/>
      <c r="H1" s="822"/>
      <c r="I1" s="822"/>
      <c r="J1" s="823"/>
      <c r="K1" s="66"/>
      <c r="L1" s="66"/>
      <c r="M1" s="66"/>
    </row>
    <row r="2" spans="1:13" ht="13.5" thickBot="1">
      <c r="A2" s="261"/>
      <c r="B2" s="261"/>
      <c r="C2" s="261"/>
      <c r="D2" s="261"/>
      <c r="E2" s="261"/>
      <c r="F2" s="261"/>
      <c r="G2" s="261"/>
      <c r="H2" s="261"/>
      <c r="I2" s="261"/>
      <c r="J2" s="261"/>
      <c r="K2" s="261"/>
      <c r="L2" s="261"/>
      <c r="M2" s="261"/>
    </row>
    <row r="3" spans="1:29" s="263" customFormat="1" ht="18.75" thickBot="1">
      <c r="A3" s="808" t="s">
        <v>109</v>
      </c>
      <c r="B3" s="809"/>
      <c r="C3" s="809"/>
      <c r="D3" s="809"/>
      <c r="E3" s="809"/>
      <c r="F3" s="809"/>
      <c r="G3" s="809"/>
      <c r="H3" s="809"/>
      <c r="I3" s="809"/>
      <c r="J3" s="810"/>
      <c r="K3" s="262"/>
      <c r="L3" s="262"/>
      <c r="M3" s="260"/>
      <c r="N3" s="260"/>
      <c r="O3" s="260"/>
      <c r="P3" s="260"/>
      <c r="Q3" s="260"/>
      <c r="R3" s="260"/>
      <c r="S3" s="260"/>
      <c r="T3" s="260"/>
      <c r="U3" s="260"/>
      <c r="V3" s="260"/>
      <c r="W3" s="260"/>
      <c r="X3" s="260"/>
      <c r="Y3" s="260"/>
      <c r="Z3" s="260"/>
      <c r="AA3" s="260"/>
      <c r="AB3" s="260"/>
      <c r="AC3" s="260"/>
    </row>
    <row r="4" ht="13.5" thickBot="1"/>
    <row r="5" spans="3:8" ht="17.25" thickBot="1">
      <c r="C5" s="824">
        <f>+TITELBLAD!C7</f>
        <v>0</v>
      </c>
      <c r="D5" s="825"/>
      <c r="E5" s="825"/>
      <c r="F5" s="825"/>
      <c r="G5" s="825"/>
      <c r="H5" s="826"/>
    </row>
    <row r="6" spans="3:8" ht="17.25" thickBot="1">
      <c r="C6" s="824" t="str">
        <f>+TITELBLAD!C12</f>
        <v>elektriciteit</v>
      </c>
      <c r="D6" s="825"/>
      <c r="E6" s="825"/>
      <c r="F6" s="825"/>
      <c r="G6" s="825"/>
      <c r="H6" s="826"/>
    </row>
    <row r="7" spans="1:29" s="263" customFormat="1" ht="17.25" thickBot="1">
      <c r="A7" s="260"/>
      <c r="B7" s="260"/>
      <c r="C7" s="811" t="s">
        <v>54</v>
      </c>
      <c r="D7" s="812"/>
      <c r="E7" s="812"/>
      <c r="F7" s="812"/>
      <c r="G7" s="812"/>
      <c r="H7" s="813"/>
      <c r="I7" s="260"/>
      <c r="J7" s="260"/>
      <c r="K7" s="260"/>
      <c r="L7" s="260"/>
      <c r="M7" s="260"/>
      <c r="N7" s="260"/>
      <c r="O7" s="260"/>
      <c r="P7" s="260"/>
      <c r="Q7" s="260"/>
      <c r="R7" s="260"/>
      <c r="S7" s="260"/>
      <c r="T7" s="260"/>
      <c r="U7" s="260"/>
      <c r="V7" s="260"/>
      <c r="W7" s="260"/>
      <c r="X7" s="260"/>
      <c r="Y7" s="260"/>
      <c r="Z7" s="260"/>
      <c r="AA7" s="260"/>
      <c r="AB7" s="260"/>
      <c r="AC7" s="260"/>
    </row>
    <row r="8" spans="1:29" s="263" customFormat="1" ht="13.5" thickBot="1">
      <c r="A8" s="260"/>
      <c r="B8" s="260"/>
      <c r="C8" s="264">
        <f>TITELBLAD!E18</f>
        <v>2015</v>
      </c>
      <c r="D8" s="265">
        <f>C8+1</f>
        <v>2016</v>
      </c>
      <c r="E8" s="265">
        <f>D8+1</f>
        <v>2017</v>
      </c>
      <c r="F8" s="265">
        <f>E8+1</f>
        <v>2018</v>
      </c>
      <c r="G8" s="265">
        <f>F8+1</f>
        <v>2019</v>
      </c>
      <c r="H8" s="265">
        <f>G8+1</f>
        <v>2020</v>
      </c>
      <c r="I8" s="260"/>
      <c r="J8" s="260"/>
      <c r="K8" s="260"/>
      <c r="L8" s="260"/>
      <c r="M8" s="260"/>
      <c r="N8" s="260"/>
      <c r="O8" s="260"/>
      <c r="P8" s="260"/>
      <c r="Q8" s="260"/>
      <c r="R8" s="260"/>
      <c r="S8" s="260"/>
      <c r="T8" s="260"/>
      <c r="U8" s="260"/>
      <c r="V8" s="260"/>
      <c r="W8" s="260"/>
      <c r="X8" s="260"/>
      <c r="Y8" s="260"/>
      <c r="Z8" s="260"/>
      <c r="AA8" s="260"/>
      <c r="AB8" s="260"/>
      <c r="AC8" s="260"/>
    </row>
    <row r="9" spans="1:29" s="263" customFormat="1" ht="12.75">
      <c r="A9" s="260"/>
      <c r="B9" s="260"/>
      <c r="C9" s="266">
        <v>0</v>
      </c>
      <c r="D9" s="266">
        <v>0</v>
      </c>
      <c r="E9" s="266">
        <v>0</v>
      </c>
      <c r="F9" s="266">
        <v>0</v>
      </c>
      <c r="G9" s="266">
        <v>0</v>
      </c>
      <c r="H9" s="266">
        <v>0</v>
      </c>
      <c r="I9" s="260"/>
      <c r="J9" s="260"/>
      <c r="K9" s="260"/>
      <c r="L9" s="260"/>
      <c r="M9" s="260"/>
      <c r="N9" s="260"/>
      <c r="O9" s="260"/>
      <c r="P9" s="260"/>
      <c r="Q9" s="260"/>
      <c r="R9" s="260"/>
      <c r="S9" s="260"/>
      <c r="T9" s="260"/>
      <c r="U9" s="260"/>
      <c r="V9" s="260"/>
      <c r="W9" s="260"/>
      <c r="X9" s="260"/>
      <c r="Y9" s="260"/>
      <c r="Z9" s="260"/>
      <c r="AA9" s="260"/>
      <c r="AB9" s="260"/>
      <c r="AC9" s="260"/>
    </row>
    <row r="10" spans="3:8" s="267" customFormat="1" ht="12.75">
      <c r="C10" s="268" t="s">
        <v>113</v>
      </c>
      <c r="F10" s="269"/>
      <c r="G10" s="269"/>
      <c r="H10" s="269"/>
    </row>
    <row r="11" s="267" customFormat="1" ht="12.75">
      <c r="C11" s="270" t="s">
        <v>114</v>
      </c>
    </row>
    <row r="12" s="267" customFormat="1" ht="12.75">
      <c r="C12" s="270"/>
    </row>
    <row r="13" ht="13.5" thickBot="1">
      <c r="C13" s="271"/>
    </row>
    <row r="14" spans="1:12" ht="18.75" thickBot="1">
      <c r="A14" s="814" t="s">
        <v>38</v>
      </c>
      <c r="B14" s="815"/>
      <c r="C14" s="815"/>
      <c r="D14" s="815"/>
      <c r="E14" s="815"/>
      <c r="F14" s="815"/>
      <c r="G14" s="815"/>
      <c r="H14" s="815"/>
      <c r="I14" s="815"/>
      <c r="J14" s="816"/>
      <c r="K14" s="817"/>
      <c r="L14" s="817"/>
    </row>
    <row r="16" spans="1:29" s="278" customFormat="1" ht="15.75">
      <c r="A16" s="272"/>
      <c r="B16" s="273"/>
      <c r="C16" s="274"/>
      <c r="D16" s="274"/>
      <c r="E16" s="274"/>
      <c r="F16" s="274"/>
      <c r="G16" s="274"/>
      <c r="H16" s="274"/>
      <c r="I16" s="275"/>
      <c r="J16" s="276"/>
      <c r="K16" s="277"/>
      <c r="L16" s="277"/>
      <c r="M16" s="277"/>
      <c r="N16" s="277"/>
      <c r="O16" s="277"/>
      <c r="P16" s="277"/>
      <c r="Q16" s="277"/>
      <c r="R16" s="277"/>
      <c r="S16" s="277"/>
      <c r="T16" s="277"/>
      <c r="U16" s="277"/>
      <c r="V16" s="277"/>
      <c r="W16" s="277"/>
      <c r="X16" s="277"/>
      <c r="Y16" s="277"/>
      <c r="Z16" s="277"/>
      <c r="AA16" s="277"/>
      <c r="AB16" s="277"/>
      <c r="AC16" s="277"/>
    </row>
    <row r="17" spans="3:10" ht="16.5">
      <c r="C17" s="827" t="s">
        <v>39</v>
      </c>
      <c r="D17" s="828"/>
      <c r="E17" s="828"/>
      <c r="F17" s="828"/>
      <c r="G17" s="828"/>
      <c r="H17" s="829"/>
      <c r="J17" s="279" t="s">
        <v>40</v>
      </c>
    </row>
    <row r="18" spans="1:10" ht="13.5" thickBot="1">
      <c r="A18" s="839"/>
      <c r="B18" s="839"/>
      <c r="C18" s="280">
        <f aca="true" t="shared" si="0" ref="C18:H18">C8</f>
        <v>2015</v>
      </c>
      <c r="D18" s="281">
        <f t="shared" si="0"/>
        <v>2016</v>
      </c>
      <c r="E18" s="281">
        <f t="shared" si="0"/>
        <v>2017</v>
      </c>
      <c r="F18" s="281">
        <f t="shared" si="0"/>
        <v>2018</v>
      </c>
      <c r="G18" s="281">
        <f t="shared" si="0"/>
        <v>2019</v>
      </c>
      <c r="H18" s="281">
        <f t="shared" si="0"/>
        <v>2020</v>
      </c>
      <c r="J18" s="282"/>
    </row>
    <row r="19" spans="1:29" s="263" customFormat="1" ht="13.5" thickBot="1">
      <c r="A19" s="836" t="s">
        <v>41</v>
      </c>
      <c r="B19" s="283">
        <f>C8</f>
        <v>2015</v>
      </c>
      <c r="C19" s="284">
        <f>+'TABEL 3B'!E113</f>
        <v>0</v>
      </c>
      <c r="D19" s="285"/>
      <c r="E19" s="285"/>
      <c r="F19" s="285"/>
      <c r="G19" s="285"/>
      <c r="H19" s="286"/>
      <c r="I19" s="287"/>
      <c r="J19" s="288">
        <f aca="true" t="shared" si="1" ref="J19:J24">SUM(C19:H19)</f>
        <v>0</v>
      </c>
      <c r="K19" s="260"/>
      <c r="L19" s="260"/>
      <c r="M19" s="260"/>
      <c r="N19" s="260"/>
      <c r="O19" s="260"/>
      <c r="P19" s="260"/>
      <c r="Q19" s="260"/>
      <c r="R19" s="260"/>
      <c r="S19" s="260"/>
      <c r="T19" s="260"/>
      <c r="U19" s="260"/>
      <c r="V19" s="260"/>
      <c r="W19" s="260"/>
      <c r="X19" s="260"/>
      <c r="Y19" s="260"/>
      <c r="Z19" s="260"/>
      <c r="AA19" s="260"/>
      <c r="AB19" s="260"/>
      <c r="AC19" s="260"/>
    </row>
    <row r="20" spans="1:29" s="263" customFormat="1" ht="13.5" thickBot="1">
      <c r="A20" s="837"/>
      <c r="B20" s="289">
        <f>D8</f>
        <v>2016</v>
      </c>
      <c r="C20" s="290">
        <f>C9-C19</f>
        <v>0</v>
      </c>
      <c r="D20" s="284">
        <f>+'TABEL 3B'!G113</f>
        <v>0</v>
      </c>
      <c r="E20" s="291"/>
      <c r="F20" s="291"/>
      <c r="G20" s="291"/>
      <c r="H20" s="292"/>
      <c r="I20" s="287"/>
      <c r="J20" s="288">
        <f t="shared" si="1"/>
        <v>0</v>
      </c>
      <c r="K20" s="260"/>
      <c r="L20" s="260"/>
      <c r="M20" s="260"/>
      <c r="N20" s="260"/>
      <c r="O20" s="260"/>
      <c r="P20" s="260"/>
      <c r="Q20" s="260"/>
      <c r="R20" s="260"/>
      <c r="S20" s="260"/>
      <c r="T20" s="260"/>
      <c r="U20" s="260"/>
      <c r="V20" s="260"/>
      <c r="W20" s="260"/>
      <c r="X20" s="260"/>
      <c r="Y20" s="260"/>
      <c r="Z20" s="260"/>
      <c r="AA20" s="260"/>
      <c r="AB20" s="260"/>
      <c r="AC20" s="260"/>
    </row>
    <row r="21" spans="1:29" s="263" customFormat="1" ht="13.5" thickBot="1">
      <c r="A21" s="837"/>
      <c r="B21" s="289">
        <f>E8</f>
        <v>2017</v>
      </c>
      <c r="C21" s="291"/>
      <c r="D21" s="290">
        <f>D9-D20</f>
        <v>0</v>
      </c>
      <c r="E21" s="284"/>
      <c r="F21" s="291"/>
      <c r="G21" s="291"/>
      <c r="H21" s="292"/>
      <c r="I21" s="287"/>
      <c r="J21" s="288">
        <f t="shared" si="1"/>
        <v>0</v>
      </c>
      <c r="K21" s="260"/>
      <c r="L21" s="260"/>
      <c r="M21" s="260"/>
      <c r="N21" s="260"/>
      <c r="O21" s="260"/>
      <c r="P21" s="260"/>
      <c r="Q21" s="260"/>
      <c r="R21" s="260"/>
      <c r="S21" s="260"/>
      <c r="T21" s="260"/>
      <c r="U21" s="260"/>
      <c r="V21" s="260"/>
      <c r="W21" s="260"/>
      <c r="X21" s="260"/>
      <c r="Y21" s="260"/>
      <c r="Z21" s="260"/>
      <c r="AA21" s="260"/>
      <c r="AB21" s="260"/>
      <c r="AC21" s="260"/>
    </row>
    <row r="22" spans="1:29" s="263" customFormat="1" ht="13.5" thickBot="1">
      <c r="A22" s="837"/>
      <c r="B22" s="289">
        <f>F8</f>
        <v>2018</v>
      </c>
      <c r="C22" s="291"/>
      <c r="D22" s="291"/>
      <c r="E22" s="290"/>
      <c r="F22" s="284"/>
      <c r="G22" s="291"/>
      <c r="H22" s="292"/>
      <c r="I22" s="287"/>
      <c r="J22" s="288">
        <f t="shared" si="1"/>
        <v>0</v>
      </c>
      <c r="K22" s="260"/>
      <c r="L22" s="260"/>
      <c r="M22" s="260"/>
      <c r="N22" s="260"/>
      <c r="O22" s="260"/>
      <c r="P22" s="260"/>
      <c r="Q22" s="260"/>
      <c r="R22" s="260"/>
      <c r="S22" s="260"/>
      <c r="T22" s="260"/>
      <c r="U22" s="260"/>
      <c r="V22" s="260"/>
      <c r="W22" s="260"/>
      <c r="X22" s="260"/>
      <c r="Y22" s="260"/>
      <c r="Z22" s="260"/>
      <c r="AA22" s="260"/>
      <c r="AB22" s="260"/>
      <c r="AC22" s="260"/>
    </row>
    <row r="23" spans="1:29" s="263" customFormat="1" ht="13.5" thickBot="1">
      <c r="A23" s="837"/>
      <c r="B23" s="289">
        <f>G8</f>
        <v>2019</v>
      </c>
      <c r="C23" s="291"/>
      <c r="D23" s="291"/>
      <c r="E23" s="291"/>
      <c r="F23" s="290"/>
      <c r="G23" s="284"/>
      <c r="H23" s="292"/>
      <c r="I23" s="287"/>
      <c r="J23" s="288">
        <f t="shared" si="1"/>
        <v>0</v>
      </c>
      <c r="K23" s="260"/>
      <c r="L23" s="260"/>
      <c r="M23" s="260"/>
      <c r="N23" s="260"/>
      <c r="O23" s="260"/>
      <c r="P23" s="260"/>
      <c r="Q23" s="260"/>
      <c r="R23" s="260"/>
      <c r="S23" s="260"/>
      <c r="T23" s="260"/>
      <c r="U23" s="260"/>
      <c r="V23" s="260"/>
      <c r="W23" s="260"/>
      <c r="X23" s="260"/>
      <c r="Y23" s="260"/>
      <c r="Z23" s="260"/>
      <c r="AA23" s="260"/>
      <c r="AB23" s="260"/>
      <c r="AC23" s="260"/>
    </row>
    <row r="24" spans="1:29" s="263" customFormat="1" ht="13.5" thickBot="1">
      <c r="A24" s="837"/>
      <c r="B24" s="289">
        <f>H8</f>
        <v>2020</v>
      </c>
      <c r="C24" s="291"/>
      <c r="D24" s="291"/>
      <c r="E24" s="291"/>
      <c r="F24" s="291"/>
      <c r="G24" s="290"/>
      <c r="H24" s="284"/>
      <c r="I24" s="287"/>
      <c r="J24" s="288">
        <f t="shared" si="1"/>
        <v>0</v>
      </c>
      <c r="K24" s="260"/>
      <c r="L24" s="260"/>
      <c r="M24" s="260"/>
      <c r="N24" s="260"/>
      <c r="O24" s="260"/>
      <c r="P24" s="260"/>
      <c r="Q24" s="260"/>
      <c r="R24" s="260"/>
      <c r="S24" s="260"/>
      <c r="T24" s="260"/>
      <c r="U24" s="260"/>
      <c r="V24" s="260"/>
      <c r="W24" s="260"/>
      <c r="X24" s="260"/>
      <c r="Y24" s="260"/>
      <c r="Z24" s="260"/>
      <c r="AA24" s="260"/>
      <c r="AB24" s="260"/>
      <c r="AC24" s="260"/>
    </row>
    <row r="25" spans="1:29" s="278" customFormat="1" ht="15.75">
      <c r="A25" s="840"/>
      <c r="B25" s="293" t="s">
        <v>42</v>
      </c>
      <c r="C25" s="294">
        <f aca="true" t="shared" si="2" ref="C25:H25">SUM(C19:C24)</f>
        <v>0</v>
      </c>
      <c r="D25" s="294">
        <f t="shared" si="2"/>
        <v>0</v>
      </c>
      <c r="E25" s="294">
        <f t="shared" si="2"/>
        <v>0</v>
      </c>
      <c r="F25" s="294">
        <f t="shared" si="2"/>
        <v>0</v>
      </c>
      <c r="G25" s="294">
        <f t="shared" si="2"/>
        <v>0</v>
      </c>
      <c r="H25" s="295">
        <f t="shared" si="2"/>
        <v>0</v>
      </c>
      <c r="I25" s="296"/>
      <c r="J25" s="297">
        <f>SUM(J19:J24)</f>
        <v>0</v>
      </c>
      <c r="K25" s="277"/>
      <c r="L25" s="277"/>
      <c r="M25" s="277"/>
      <c r="N25" s="277"/>
      <c r="O25" s="277"/>
      <c r="P25" s="277"/>
      <c r="Q25" s="277"/>
      <c r="R25" s="277"/>
      <c r="S25" s="277"/>
      <c r="T25" s="277"/>
      <c r="U25" s="277"/>
      <c r="V25" s="277"/>
      <c r="W25" s="277"/>
      <c r="X25" s="277"/>
      <c r="Y25" s="277"/>
      <c r="Z25" s="277"/>
      <c r="AA25" s="277"/>
      <c r="AB25" s="277"/>
      <c r="AC25" s="277"/>
    </row>
    <row r="26" spans="1:11" s="270" customFormat="1" ht="12.75">
      <c r="A26" s="298" t="s">
        <v>80</v>
      </c>
      <c r="C26" s="299">
        <f>+C25+C36</f>
        <v>0</v>
      </c>
      <c r="D26" s="299">
        <f aca="true" t="shared" si="3" ref="D26:K26">+D25+D36</f>
        <v>0</v>
      </c>
      <c r="E26" s="299">
        <f t="shared" si="3"/>
        <v>0</v>
      </c>
      <c r="F26" s="299">
        <f t="shared" si="3"/>
        <v>0</v>
      </c>
      <c r="G26" s="299">
        <f t="shared" si="3"/>
        <v>0</v>
      </c>
      <c r="H26" s="299">
        <f t="shared" si="3"/>
        <v>0</v>
      </c>
      <c r="I26" s="299"/>
      <c r="J26" s="299">
        <f t="shared" si="3"/>
        <v>0</v>
      </c>
      <c r="K26" s="299">
        <f t="shared" si="3"/>
        <v>0</v>
      </c>
    </row>
    <row r="27" spans="1:29" s="300" customFormat="1" ht="12.75">
      <c r="A27" s="270"/>
      <c r="B27" s="270"/>
      <c r="C27" s="299"/>
      <c r="D27" s="299"/>
      <c r="E27" s="299"/>
      <c r="F27" s="299"/>
      <c r="G27" s="299"/>
      <c r="H27" s="299"/>
      <c r="I27" s="270"/>
      <c r="J27" s="270"/>
      <c r="K27" s="270"/>
      <c r="L27" s="270"/>
      <c r="M27" s="270"/>
      <c r="N27" s="270"/>
      <c r="O27" s="270"/>
      <c r="P27" s="270"/>
      <c r="Q27" s="270"/>
      <c r="R27" s="270"/>
      <c r="S27" s="270"/>
      <c r="T27" s="270"/>
      <c r="U27" s="270"/>
      <c r="V27" s="270"/>
      <c r="W27" s="270"/>
      <c r="X27" s="270"/>
      <c r="Y27" s="270"/>
      <c r="Z27" s="270"/>
      <c r="AA27" s="270"/>
      <c r="AB27" s="270"/>
      <c r="AC27" s="270"/>
    </row>
    <row r="28" spans="1:29" s="263" customFormat="1" ht="16.5">
      <c r="A28" s="260"/>
      <c r="B28" s="260"/>
      <c r="C28" s="833" t="s">
        <v>39</v>
      </c>
      <c r="D28" s="834"/>
      <c r="E28" s="834"/>
      <c r="F28" s="834"/>
      <c r="G28" s="834"/>
      <c r="H28" s="835"/>
      <c r="I28" s="260"/>
      <c r="J28" s="279" t="s">
        <v>40</v>
      </c>
      <c r="K28" s="260"/>
      <c r="L28" s="279" t="s">
        <v>40</v>
      </c>
      <c r="M28" s="260"/>
      <c r="N28" s="260"/>
      <c r="O28" s="260"/>
      <c r="P28" s="260"/>
      <c r="Q28" s="260"/>
      <c r="R28" s="260"/>
      <c r="S28" s="260"/>
      <c r="T28" s="260"/>
      <c r="U28" s="260"/>
      <c r="V28" s="260"/>
      <c r="W28" s="260"/>
      <c r="X28" s="260"/>
      <c r="Y28" s="260"/>
      <c r="Z28" s="260"/>
      <c r="AA28" s="260"/>
      <c r="AB28" s="260"/>
      <c r="AC28" s="260"/>
    </row>
    <row r="29" spans="1:29" s="263" customFormat="1" ht="12.75">
      <c r="A29" s="260"/>
      <c r="B29" s="260"/>
      <c r="C29" s="281">
        <v>2015</v>
      </c>
      <c r="D29" s="281">
        <v>2016</v>
      </c>
      <c r="E29" s="281">
        <v>2017</v>
      </c>
      <c r="F29" s="281">
        <v>2018</v>
      </c>
      <c r="G29" s="281">
        <v>2019</v>
      </c>
      <c r="H29" s="281">
        <v>2020</v>
      </c>
      <c r="I29" s="260"/>
      <c r="J29" s="282" t="s">
        <v>43</v>
      </c>
      <c r="K29" s="260"/>
      <c r="L29" s="282" t="s">
        <v>44</v>
      </c>
      <c r="M29" s="260"/>
      <c r="N29" s="260"/>
      <c r="O29" s="260"/>
      <c r="P29" s="260"/>
      <c r="Q29" s="260"/>
      <c r="R29" s="260"/>
      <c r="S29" s="260"/>
      <c r="T29" s="260"/>
      <c r="U29" s="260"/>
      <c r="V29" s="260"/>
      <c r="W29" s="260"/>
      <c r="X29" s="260"/>
      <c r="Y29" s="260"/>
      <c r="Z29" s="260"/>
      <c r="AA29" s="260"/>
      <c r="AB29" s="260"/>
      <c r="AC29" s="260"/>
    </row>
    <row r="30" spans="1:29" s="263" customFormat="1" ht="12.75">
      <c r="A30" s="836" t="s">
        <v>79</v>
      </c>
      <c r="B30" s="301">
        <v>2015</v>
      </c>
      <c r="C30" s="302"/>
      <c r="D30" s="302"/>
      <c r="E30" s="302"/>
      <c r="F30" s="302"/>
      <c r="G30" s="302"/>
      <c r="H30" s="303"/>
      <c r="I30" s="287"/>
      <c r="J30" s="288">
        <f aca="true" t="shared" si="4" ref="J30:J35">SUM(C30:H30)</f>
        <v>0</v>
      </c>
      <c r="K30" s="287"/>
      <c r="L30" s="304">
        <f aca="true" t="shared" si="5" ref="L30:L35">SUM(J19,J30)</f>
        <v>0</v>
      </c>
      <c r="M30" s="260"/>
      <c r="N30" s="260"/>
      <c r="O30" s="260"/>
      <c r="P30" s="260"/>
      <c r="Q30" s="260"/>
      <c r="R30" s="260"/>
      <c r="S30" s="260"/>
      <c r="T30" s="260"/>
      <c r="U30" s="260"/>
      <c r="V30" s="260"/>
      <c r="W30" s="260"/>
      <c r="X30" s="260"/>
      <c r="Y30" s="260"/>
      <c r="Z30" s="260"/>
      <c r="AA30" s="260"/>
      <c r="AB30" s="260"/>
      <c r="AC30" s="260"/>
    </row>
    <row r="31" spans="1:29" s="263" customFormat="1" ht="12.75">
      <c r="A31" s="837"/>
      <c r="B31" s="301">
        <v>2016</v>
      </c>
      <c r="C31" s="305">
        <v>0</v>
      </c>
      <c r="D31" s="302"/>
      <c r="E31" s="302"/>
      <c r="F31" s="302"/>
      <c r="G31" s="302"/>
      <c r="H31" s="306"/>
      <c r="I31" s="287"/>
      <c r="J31" s="288">
        <f t="shared" si="4"/>
        <v>0</v>
      </c>
      <c r="K31" s="287"/>
      <c r="L31" s="304">
        <f t="shared" si="5"/>
        <v>0</v>
      </c>
      <c r="M31" s="260"/>
      <c r="N31" s="260"/>
      <c r="O31" s="260"/>
      <c r="P31" s="260"/>
      <c r="Q31" s="260"/>
      <c r="R31" s="260"/>
      <c r="S31" s="260"/>
      <c r="T31" s="260"/>
      <c r="U31" s="260"/>
      <c r="V31" s="260"/>
      <c r="W31" s="260"/>
      <c r="X31" s="260"/>
      <c r="Y31" s="260"/>
      <c r="Z31" s="260"/>
      <c r="AA31" s="260"/>
      <c r="AB31" s="260"/>
      <c r="AC31" s="260"/>
    </row>
    <row r="32" spans="1:29" s="263" customFormat="1" ht="12.75">
      <c r="A32" s="837" t="s">
        <v>46</v>
      </c>
      <c r="B32" s="301">
        <v>2017</v>
      </c>
      <c r="C32" s="305">
        <v>0</v>
      </c>
      <c r="D32" s="305">
        <v>0</v>
      </c>
      <c r="E32" s="302"/>
      <c r="F32" s="302"/>
      <c r="G32" s="302"/>
      <c r="H32" s="306"/>
      <c r="I32" s="287"/>
      <c r="J32" s="288">
        <f t="shared" si="4"/>
        <v>0</v>
      </c>
      <c r="K32" s="287"/>
      <c r="L32" s="304">
        <f t="shared" si="5"/>
        <v>0</v>
      </c>
      <c r="M32" s="260"/>
      <c r="N32" s="260"/>
      <c r="O32" s="260"/>
      <c r="P32" s="260"/>
      <c r="Q32" s="260"/>
      <c r="R32" s="260"/>
      <c r="S32" s="260"/>
      <c r="T32" s="260"/>
      <c r="U32" s="260"/>
      <c r="V32" s="260"/>
      <c r="W32" s="260"/>
      <c r="X32" s="260"/>
      <c r="Y32" s="260"/>
      <c r="Z32" s="260"/>
      <c r="AA32" s="260"/>
      <c r="AB32" s="260"/>
      <c r="AC32" s="260"/>
    </row>
    <row r="33" spans="1:29" s="263" customFormat="1" ht="12.75">
      <c r="A33" s="837"/>
      <c r="B33" s="301">
        <v>2018</v>
      </c>
      <c r="C33" s="305">
        <v>0</v>
      </c>
      <c r="D33" s="305">
        <v>0</v>
      </c>
      <c r="E33" s="305">
        <v>0</v>
      </c>
      <c r="F33" s="302"/>
      <c r="G33" s="302"/>
      <c r="H33" s="306"/>
      <c r="I33" s="287"/>
      <c r="J33" s="288">
        <f t="shared" si="4"/>
        <v>0</v>
      </c>
      <c r="K33" s="287"/>
      <c r="L33" s="304">
        <f t="shared" si="5"/>
        <v>0</v>
      </c>
      <c r="M33" s="271" t="s">
        <v>48</v>
      </c>
      <c r="N33" s="260"/>
      <c r="O33" s="260"/>
      <c r="P33" s="260"/>
      <c r="Q33" s="260"/>
      <c r="R33" s="260"/>
      <c r="S33" s="260"/>
      <c r="T33" s="260"/>
      <c r="U33" s="260"/>
      <c r="V33" s="260"/>
      <c r="W33" s="260"/>
      <c r="X33" s="260"/>
      <c r="Y33" s="260"/>
      <c r="Z33" s="260"/>
      <c r="AA33" s="260"/>
      <c r="AB33" s="260"/>
      <c r="AC33" s="260"/>
    </row>
    <row r="34" spans="1:29" s="263" customFormat="1" ht="12.75">
      <c r="A34" s="837" t="s">
        <v>47</v>
      </c>
      <c r="B34" s="301">
        <v>2019</v>
      </c>
      <c r="C34" s="305">
        <v>0</v>
      </c>
      <c r="D34" s="305">
        <v>0</v>
      </c>
      <c r="E34" s="305">
        <v>0</v>
      </c>
      <c r="F34" s="305">
        <v>0</v>
      </c>
      <c r="G34" s="302"/>
      <c r="H34" s="306"/>
      <c r="I34" s="287"/>
      <c r="J34" s="288">
        <f t="shared" si="4"/>
        <v>0</v>
      </c>
      <c r="K34" s="287"/>
      <c r="L34" s="304">
        <f t="shared" si="5"/>
        <v>0</v>
      </c>
      <c r="M34" s="271" t="s">
        <v>49</v>
      </c>
      <c r="N34" s="260"/>
      <c r="O34" s="260"/>
      <c r="P34" s="260"/>
      <c r="Q34" s="260"/>
      <c r="R34" s="260"/>
      <c r="S34" s="260"/>
      <c r="T34" s="260"/>
      <c r="U34" s="260"/>
      <c r="V34" s="260"/>
      <c r="W34" s="260"/>
      <c r="X34" s="260"/>
      <c r="Y34" s="260"/>
      <c r="Z34" s="260"/>
      <c r="AA34" s="260"/>
      <c r="AB34" s="260"/>
      <c r="AC34" s="260"/>
    </row>
    <row r="35" spans="1:29" s="263" customFormat="1" ht="12.75">
      <c r="A35" s="837"/>
      <c r="B35" s="301">
        <v>2020</v>
      </c>
      <c r="C35" s="305">
        <v>0</v>
      </c>
      <c r="D35" s="305">
        <v>0</v>
      </c>
      <c r="E35" s="305">
        <v>0</v>
      </c>
      <c r="F35" s="305">
        <v>0</v>
      </c>
      <c r="G35" s="305">
        <v>0</v>
      </c>
      <c r="H35" s="306"/>
      <c r="I35" s="287"/>
      <c r="J35" s="288">
        <f t="shared" si="4"/>
        <v>0</v>
      </c>
      <c r="K35" s="287"/>
      <c r="L35" s="304">
        <f t="shared" si="5"/>
        <v>0</v>
      </c>
      <c r="M35" s="271"/>
      <c r="N35" s="260"/>
      <c r="O35" s="260"/>
      <c r="P35" s="260"/>
      <c r="Q35" s="260"/>
      <c r="R35" s="260"/>
      <c r="S35" s="260"/>
      <c r="T35" s="260"/>
      <c r="U35" s="260"/>
      <c r="V35" s="260"/>
      <c r="W35" s="260"/>
      <c r="X35" s="260"/>
      <c r="Y35" s="260"/>
      <c r="Z35" s="260"/>
      <c r="AA35" s="260"/>
      <c r="AB35" s="260"/>
      <c r="AC35" s="260"/>
    </row>
    <row r="36" spans="1:29" s="278" customFormat="1" ht="15.75">
      <c r="A36" s="838"/>
      <c r="B36" s="293" t="s">
        <v>42</v>
      </c>
      <c r="C36" s="307">
        <f aca="true" t="shared" si="6" ref="C36:H36">SUM(C30:C35)</f>
        <v>0</v>
      </c>
      <c r="D36" s="307">
        <f t="shared" si="6"/>
        <v>0</v>
      </c>
      <c r="E36" s="307">
        <f t="shared" si="6"/>
        <v>0</v>
      </c>
      <c r="F36" s="307">
        <f>SUM(F30:F35)</f>
        <v>0</v>
      </c>
      <c r="G36" s="307">
        <f t="shared" si="6"/>
        <v>0</v>
      </c>
      <c r="H36" s="307">
        <f t="shared" si="6"/>
        <v>0</v>
      </c>
      <c r="I36" s="297"/>
      <c r="J36" s="297">
        <f>SUM(J30:J35)</f>
        <v>0</v>
      </c>
      <c r="K36" s="296"/>
      <c r="L36" s="297">
        <f>SUM(L30:L35)</f>
        <v>0</v>
      </c>
      <c r="M36" s="277"/>
      <c r="N36" s="277"/>
      <c r="O36" s="277"/>
      <c r="P36" s="277"/>
      <c r="Q36" s="277"/>
      <c r="R36" s="277"/>
      <c r="S36" s="277"/>
      <c r="T36" s="277"/>
      <c r="U36" s="277"/>
      <c r="V36" s="277"/>
      <c r="W36" s="277"/>
      <c r="X36" s="277"/>
      <c r="Y36" s="277"/>
      <c r="Z36" s="277"/>
      <c r="AA36" s="277"/>
      <c r="AB36" s="277"/>
      <c r="AC36" s="277"/>
    </row>
    <row r="38" spans="3:10" s="270" customFormat="1" ht="12.75">
      <c r="C38" s="268" t="s">
        <v>77</v>
      </c>
      <c r="D38" s="299"/>
      <c r="E38" s="299"/>
      <c r="F38" s="299"/>
      <c r="G38" s="299"/>
      <c r="H38" s="299"/>
      <c r="I38" s="299"/>
      <c r="J38" s="299"/>
    </row>
    <row r="39" ht="12.75">
      <c r="C39" s="268" t="s">
        <v>78</v>
      </c>
    </row>
    <row r="41" ht="13.5" thickBot="1"/>
    <row r="42" spans="1:29" s="263" customFormat="1" ht="18.75" thickBot="1">
      <c r="A42" s="818" t="s">
        <v>50</v>
      </c>
      <c r="B42" s="819"/>
      <c r="C42" s="819"/>
      <c r="D42" s="819"/>
      <c r="E42" s="819"/>
      <c r="F42" s="819"/>
      <c r="G42" s="819"/>
      <c r="H42" s="819"/>
      <c r="I42" s="819"/>
      <c r="J42" s="820"/>
      <c r="L42" s="260"/>
      <c r="M42" s="260"/>
      <c r="N42" s="260"/>
      <c r="O42" s="260"/>
      <c r="P42" s="260"/>
      <c r="Q42" s="260"/>
      <c r="R42" s="260"/>
      <c r="S42" s="260"/>
      <c r="T42" s="260"/>
      <c r="U42" s="260"/>
      <c r="V42" s="260"/>
      <c r="W42" s="260"/>
      <c r="X42" s="260"/>
      <c r="Y42" s="260"/>
      <c r="Z42" s="260"/>
      <c r="AA42" s="260"/>
      <c r="AB42" s="260"/>
      <c r="AC42" s="260"/>
    </row>
    <row r="44" spans="3:8" ht="16.5">
      <c r="C44" s="827" t="s">
        <v>51</v>
      </c>
      <c r="D44" s="828"/>
      <c r="E44" s="828"/>
      <c r="F44" s="828"/>
      <c r="G44" s="828"/>
      <c r="H44" s="829"/>
    </row>
    <row r="45" spans="3:10" ht="12.75">
      <c r="C45" s="281">
        <v>2015</v>
      </c>
      <c r="D45" s="281">
        <v>2016</v>
      </c>
      <c r="E45" s="281">
        <v>2017</v>
      </c>
      <c r="F45" s="281">
        <v>2018</v>
      </c>
      <c r="G45" s="281">
        <v>2019</v>
      </c>
      <c r="H45" s="281">
        <v>2020</v>
      </c>
      <c r="J45" s="308" t="s">
        <v>40</v>
      </c>
    </row>
    <row r="46" spans="1:10" ht="12.75">
      <c r="A46" s="830" t="s">
        <v>55</v>
      </c>
      <c r="B46" s="281">
        <v>2015</v>
      </c>
      <c r="C46" s="309">
        <f>+C19</f>
        <v>0</v>
      </c>
      <c r="D46" s="310"/>
      <c r="E46" s="302"/>
      <c r="F46" s="302"/>
      <c r="G46" s="302"/>
      <c r="H46" s="303"/>
      <c r="J46" s="311">
        <f aca="true" t="shared" si="7" ref="J46:J51">SUM(C46:H46)</f>
        <v>0</v>
      </c>
    </row>
    <row r="47" spans="1:10" ht="12.75">
      <c r="A47" s="831"/>
      <c r="B47" s="281">
        <v>2016</v>
      </c>
      <c r="C47" s="309">
        <f>+C46+C31+C20</f>
        <v>0</v>
      </c>
      <c r="D47" s="309">
        <f>+D20</f>
        <v>0</v>
      </c>
      <c r="E47" s="312"/>
      <c r="F47" s="312"/>
      <c r="G47" s="312"/>
      <c r="H47" s="313"/>
      <c r="J47" s="311">
        <f t="shared" si="7"/>
        <v>0</v>
      </c>
    </row>
    <row r="48" spans="1:10" ht="12.75">
      <c r="A48" s="831"/>
      <c r="B48" s="281">
        <v>2017</v>
      </c>
      <c r="C48" s="309">
        <f>+C47+C32+C21</f>
        <v>0</v>
      </c>
      <c r="D48" s="309">
        <f>+D47+D32+D21</f>
        <v>0</v>
      </c>
      <c r="E48" s="309">
        <f>+E21</f>
        <v>0</v>
      </c>
      <c r="F48" s="312"/>
      <c r="G48" s="312"/>
      <c r="H48" s="313"/>
      <c r="J48" s="311">
        <f t="shared" si="7"/>
        <v>0</v>
      </c>
    </row>
    <row r="49" spans="1:10" ht="12.75">
      <c r="A49" s="831"/>
      <c r="B49" s="281">
        <v>2018</v>
      </c>
      <c r="C49" s="309">
        <f>+C48+C33+C22</f>
        <v>0</v>
      </c>
      <c r="D49" s="309">
        <f>+D48+D33+D22</f>
        <v>0</v>
      </c>
      <c r="E49" s="309">
        <f>+E48+E33+E22</f>
        <v>0</v>
      </c>
      <c r="F49" s="309">
        <f>+F22</f>
        <v>0</v>
      </c>
      <c r="G49" s="312"/>
      <c r="H49" s="313"/>
      <c r="J49" s="311">
        <f t="shared" si="7"/>
        <v>0</v>
      </c>
    </row>
    <row r="50" spans="1:10" ht="12.75">
      <c r="A50" s="831"/>
      <c r="B50" s="281">
        <v>2019</v>
      </c>
      <c r="C50" s="309">
        <f>+C49+C34+C23</f>
        <v>0</v>
      </c>
      <c r="D50" s="309">
        <f>+D49+D34+D23</f>
        <v>0</v>
      </c>
      <c r="E50" s="309">
        <f>+E49+E34+E23</f>
        <v>0</v>
      </c>
      <c r="F50" s="309">
        <f>+F49+F34+F23</f>
        <v>0</v>
      </c>
      <c r="G50" s="309">
        <f>+G23</f>
        <v>0</v>
      </c>
      <c r="H50" s="313"/>
      <c r="J50" s="311">
        <f t="shared" si="7"/>
        <v>0</v>
      </c>
    </row>
    <row r="51" spans="1:10" ht="12.75">
      <c r="A51" s="832"/>
      <c r="B51" s="281">
        <v>2020</v>
      </c>
      <c r="C51" s="309">
        <f>+C50+C35+C24</f>
        <v>0</v>
      </c>
      <c r="D51" s="309">
        <f>+D50+D35+D24</f>
        <v>0</v>
      </c>
      <c r="E51" s="309">
        <f>+E50+E35+E24</f>
        <v>0</v>
      </c>
      <c r="F51" s="309">
        <f>+F50+F35+F24</f>
        <v>0</v>
      </c>
      <c r="G51" s="309">
        <f>+G50+G35+G24</f>
        <v>0</v>
      </c>
      <c r="H51" s="309">
        <f>+H24</f>
        <v>0</v>
      </c>
      <c r="J51" s="311">
        <f t="shared" si="7"/>
        <v>0</v>
      </c>
    </row>
    <row r="52" spans="1:3" ht="15">
      <c r="A52" s="314"/>
      <c r="C52" s="268"/>
    </row>
    <row r="53" ht="12.75">
      <c r="C53" s="268" t="s">
        <v>52</v>
      </c>
    </row>
    <row r="54" ht="12.75">
      <c r="C54" s="268" t="s">
        <v>53</v>
      </c>
    </row>
  </sheetData>
  <sheetProtection/>
  <mergeCells count="15">
    <mergeCell ref="C44:H44"/>
    <mergeCell ref="A46:A51"/>
    <mergeCell ref="C28:H28"/>
    <mergeCell ref="A30:A36"/>
    <mergeCell ref="C17:H17"/>
    <mergeCell ref="A18:B18"/>
    <mergeCell ref="A19:A25"/>
    <mergeCell ref="A3:J3"/>
    <mergeCell ref="C7:H7"/>
    <mergeCell ref="A14:J14"/>
    <mergeCell ref="K14:L14"/>
    <mergeCell ref="A42:J42"/>
    <mergeCell ref="A1:J1"/>
    <mergeCell ref="C5:H5"/>
    <mergeCell ref="C6:H6"/>
  </mergeCells>
  <printOptions/>
  <pageMargins left="0.7874015748031497" right="0.7874015748031497" top="0.984251968503937" bottom="0.984251968503937" header="0.5118110236220472" footer="0.5118110236220472"/>
  <pageSetup fitToHeight="1" fitToWidth="1" horizontalDpi="600" verticalDpi="600" orientation="landscape" paperSize="8" scale="93" r:id="rId2"/>
  <headerFooter alignWithMargins="0">
    <oddFooter>&amp;CPage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0"/>
  <sheetViews>
    <sheetView zoomScale="80" zoomScaleNormal="80" zoomScaleSheetLayoutView="80" workbookViewId="0" topLeftCell="A7">
      <selection activeCell="B42" sqref="B42"/>
    </sheetView>
  </sheetViews>
  <sheetFormatPr defaultColWidth="11.421875" defaultRowHeight="12.75"/>
  <cols>
    <col min="1" max="1" width="17.7109375" style="260" customWidth="1"/>
    <col min="2" max="2" width="15.8515625" style="260" customWidth="1"/>
    <col min="3" max="8" width="17.7109375" style="260" customWidth="1"/>
    <col min="9" max="9" width="2.28125" style="260" customWidth="1"/>
    <col min="10" max="10" width="17.7109375" style="260" customWidth="1"/>
    <col min="11" max="11" width="2.00390625" style="260" customWidth="1"/>
    <col min="12" max="12" width="17.7109375" style="260" customWidth="1"/>
    <col min="13" max="13" width="22.57421875" style="260" bestFit="1" customWidth="1"/>
    <col min="14" max="14" width="14.00390625" style="260" customWidth="1"/>
    <col min="15" max="15" width="11.421875" style="260" customWidth="1"/>
    <col min="16" max="16" width="12.28125" style="260" bestFit="1" customWidth="1"/>
    <col min="17" max="16384" width="11.421875" style="260" customWidth="1"/>
  </cols>
  <sheetData>
    <row r="1" spans="1:13" ht="36" customHeight="1" thickBot="1">
      <c r="A1" s="847" t="s">
        <v>454</v>
      </c>
      <c r="B1" s="848"/>
      <c r="C1" s="848"/>
      <c r="D1" s="848"/>
      <c r="E1" s="848"/>
      <c r="F1" s="848"/>
      <c r="G1" s="848"/>
      <c r="H1" s="848"/>
      <c r="I1" s="848"/>
      <c r="J1" s="849"/>
      <c r="K1" s="70"/>
      <c r="L1" s="68"/>
      <c r="M1" s="66"/>
    </row>
    <row r="2" spans="1:13" ht="12.75">
      <c r="A2" s="261"/>
      <c r="B2" s="261"/>
      <c r="C2" s="261"/>
      <c r="D2" s="261"/>
      <c r="E2" s="261"/>
      <c r="F2" s="261"/>
      <c r="G2" s="261"/>
      <c r="H2" s="261"/>
      <c r="I2" s="261"/>
      <c r="J2" s="261"/>
      <c r="K2" s="70"/>
      <c r="L2" s="68"/>
      <c r="M2" s="261"/>
    </row>
    <row r="3" spans="1:13" ht="12.75">
      <c r="A3" s="261"/>
      <c r="B3" s="261"/>
      <c r="C3" s="261"/>
      <c r="D3" s="261"/>
      <c r="E3" s="261"/>
      <c r="F3" s="261"/>
      <c r="G3" s="261"/>
      <c r="H3" s="261"/>
      <c r="I3" s="261"/>
      <c r="J3" s="261"/>
      <c r="K3" s="70"/>
      <c r="L3" s="68"/>
      <c r="M3" s="261"/>
    </row>
    <row r="4" spans="1:11" s="68" customFormat="1" ht="16.5">
      <c r="A4" s="71"/>
      <c r="C4" s="850">
        <f>+TITELBLAD!C7</f>
        <v>0</v>
      </c>
      <c r="D4" s="851"/>
      <c r="E4" s="851"/>
      <c r="F4" s="851"/>
      <c r="G4" s="851"/>
      <c r="H4" s="852"/>
      <c r="K4" s="70"/>
    </row>
    <row r="5" spans="1:11" s="68" customFormat="1" ht="16.5">
      <c r="A5" s="71"/>
      <c r="C5" s="850" t="str">
        <f>+TITELBLAD!C12</f>
        <v>elektriciteit</v>
      </c>
      <c r="D5" s="851"/>
      <c r="E5" s="851"/>
      <c r="F5" s="851"/>
      <c r="G5" s="851"/>
      <c r="H5" s="852"/>
      <c r="K5" s="70"/>
    </row>
    <row r="6" spans="1:11" s="68" customFormat="1" ht="16.5">
      <c r="A6" s="71"/>
      <c r="C6" s="827" t="s">
        <v>39</v>
      </c>
      <c r="D6" s="828"/>
      <c r="E6" s="828"/>
      <c r="F6" s="828"/>
      <c r="G6" s="828"/>
      <c r="H6" s="829"/>
      <c r="K6" s="70"/>
    </row>
    <row r="7" spans="1:11" s="68" customFormat="1" ht="71.25" customHeight="1">
      <c r="A7" s="843" t="s">
        <v>424</v>
      </c>
      <c r="B7" s="844"/>
      <c r="C7" s="315">
        <f aca="true" t="shared" si="0" ref="C7:H7">C24</f>
        <v>2015</v>
      </c>
      <c r="D7" s="315">
        <f t="shared" si="0"/>
        <v>2016</v>
      </c>
      <c r="E7" s="315">
        <f t="shared" si="0"/>
        <v>2017</v>
      </c>
      <c r="F7" s="315">
        <f t="shared" si="0"/>
        <v>2018</v>
      </c>
      <c r="G7" s="315">
        <f t="shared" si="0"/>
        <v>2019</v>
      </c>
      <c r="H7" s="315">
        <f t="shared" si="0"/>
        <v>2020</v>
      </c>
      <c r="K7" s="70"/>
    </row>
    <row r="8" spans="1:11" s="68" customFormat="1" ht="21" customHeight="1">
      <c r="A8" s="845" t="s">
        <v>89</v>
      </c>
      <c r="B8" s="846"/>
      <c r="C8" s="705">
        <f aca="true" t="shared" si="1" ref="C8:H8">IF($C$5="elektriciteit",SUM(C9:C10),IF($C$5="gas",C11,"FALSE"))</f>
        <v>0</v>
      </c>
      <c r="D8" s="705">
        <f t="shared" si="1"/>
        <v>0</v>
      </c>
      <c r="E8" s="705">
        <f t="shared" si="1"/>
        <v>0</v>
      </c>
      <c r="F8" s="705">
        <f t="shared" si="1"/>
        <v>0</v>
      </c>
      <c r="G8" s="705">
        <f t="shared" si="1"/>
        <v>0</v>
      </c>
      <c r="H8" s="705">
        <f t="shared" si="1"/>
        <v>0</v>
      </c>
      <c r="K8" s="70"/>
    </row>
    <row r="9" spans="1:11" s="68" customFormat="1" ht="30.75" customHeight="1">
      <c r="A9" s="843" t="s">
        <v>337</v>
      </c>
      <c r="B9" s="844"/>
      <c r="C9" s="316">
        <v>0</v>
      </c>
      <c r="D9" s="316">
        <v>0</v>
      </c>
      <c r="E9" s="316">
        <v>0</v>
      </c>
      <c r="F9" s="316">
        <v>0</v>
      </c>
      <c r="G9" s="316">
        <v>0</v>
      </c>
      <c r="H9" s="316">
        <v>0</v>
      </c>
      <c r="K9" s="70"/>
    </row>
    <row r="10" spans="1:11" s="68" customFormat="1" ht="27" customHeight="1">
      <c r="A10" s="843" t="s">
        <v>338</v>
      </c>
      <c r="B10" s="844"/>
      <c r="C10" s="316">
        <v>0</v>
      </c>
      <c r="D10" s="316">
        <v>0</v>
      </c>
      <c r="E10" s="316">
        <v>0</v>
      </c>
      <c r="F10" s="316">
        <v>0</v>
      </c>
      <c r="G10" s="316">
        <v>0</v>
      </c>
      <c r="H10" s="316">
        <v>0</v>
      </c>
      <c r="K10" s="70"/>
    </row>
    <row r="11" spans="1:11" s="68" customFormat="1" ht="21.75" customHeight="1">
      <c r="A11" s="843" t="s">
        <v>339</v>
      </c>
      <c r="B11" s="844"/>
      <c r="C11" s="316">
        <v>0</v>
      </c>
      <c r="D11" s="316">
        <v>0</v>
      </c>
      <c r="E11" s="316">
        <v>0</v>
      </c>
      <c r="F11" s="316">
        <v>0</v>
      </c>
      <c r="G11" s="316">
        <v>0</v>
      </c>
      <c r="H11" s="316">
        <v>0</v>
      </c>
      <c r="K11" s="70"/>
    </row>
    <row r="12" spans="1:11" s="68" customFormat="1" ht="16.5" customHeight="1">
      <c r="A12" s="845" t="s">
        <v>90</v>
      </c>
      <c r="B12" s="846"/>
      <c r="C12" s="705">
        <f aca="true" t="shared" si="2" ref="C12:H12">IF($C$5="elektriciteit",SUM(C13:C14),IF($C$5="gas",C15,"FALSE"))</f>
        <v>0</v>
      </c>
      <c r="D12" s="705">
        <f t="shared" si="2"/>
        <v>0</v>
      </c>
      <c r="E12" s="705">
        <f t="shared" si="2"/>
        <v>0</v>
      </c>
      <c r="F12" s="705">
        <f t="shared" si="2"/>
        <v>0</v>
      </c>
      <c r="G12" s="705">
        <f t="shared" si="2"/>
        <v>0</v>
      </c>
      <c r="H12" s="705">
        <f t="shared" si="2"/>
        <v>0</v>
      </c>
      <c r="K12" s="70"/>
    </row>
    <row r="13" spans="1:11" s="68" customFormat="1" ht="27" customHeight="1">
      <c r="A13" s="843" t="s">
        <v>384</v>
      </c>
      <c r="B13" s="844"/>
      <c r="C13" s="317">
        <f>SUM('TABEL 5B'!H7,'TABEL 5B'!H34,'TABEL 5B'!H42,'TABEL 5B'!H52,'TABEL 5B'!H58,'TABEL 5B'!H68,'TABEL 5B'!H66)</f>
        <v>0</v>
      </c>
      <c r="D13" s="317"/>
      <c r="E13" s="317"/>
      <c r="F13" s="317"/>
      <c r="G13" s="317"/>
      <c r="H13" s="317"/>
      <c r="K13" s="70"/>
    </row>
    <row r="14" spans="1:11" s="68" customFormat="1" ht="30" customHeight="1">
      <c r="A14" s="843" t="s">
        <v>385</v>
      </c>
      <c r="B14" s="844"/>
      <c r="C14" s="317">
        <f>SUM('TABEL 5C'!G16,'TABEL 5C'!G25,'TABEL 5C'!G28)</f>
        <v>0</v>
      </c>
      <c r="D14" s="317"/>
      <c r="E14" s="317"/>
      <c r="F14" s="317"/>
      <c r="G14" s="317"/>
      <c r="H14" s="317"/>
      <c r="K14" s="70"/>
    </row>
    <row r="15" spans="1:11" s="68" customFormat="1" ht="26.25" customHeight="1">
      <c r="A15" s="843" t="s">
        <v>386</v>
      </c>
      <c r="B15" s="844"/>
      <c r="C15" s="317">
        <f>SUM('TABEL 5D'!G12,'TABEL 5D'!G17,'TABEL 5D'!G24,'TABEL 5D'!G26,'TABEL 5D'!G28,'TABEL 5D'!G30)</f>
        <v>0</v>
      </c>
      <c r="D15" s="317"/>
      <c r="E15" s="317"/>
      <c r="F15" s="317"/>
      <c r="G15" s="317"/>
      <c r="H15" s="317"/>
      <c r="K15" s="70"/>
    </row>
    <row r="16" spans="1:11" s="68" customFormat="1" ht="12.75">
      <c r="A16" s="845" t="s">
        <v>51</v>
      </c>
      <c r="B16" s="846"/>
      <c r="C16" s="704">
        <f aca="true" t="shared" si="3" ref="C16:H16">+C8-C12</f>
        <v>0</v>
      </c>
      <c r="D16" s="704">
        <f t="shared" si="3"/>
        <v>0</v>
      </c>
      <c r="E16" s="704">
        <f t="shared" si="3"/>
        <v>0</v>
      </c>
      <c r="F16" s="704">
        <f t="shared" si="3"/>
        <v>0</v>
      </c>
      <c r="G16" s="704">
        <f t="shared" si="3"/>
        <v>0</v>
      </c>
      <c r="H16" s="704">
        <f t="shared" si="3"/>
        <v>0</v>
      </c>
      <c r="K16" s="70"/>
    </row>
    <row r="17" spans="1:11" s="68" customFormat="1" ht="12.75">
      <c r="A17" s="71"/>
      <c r="C17" s="268" t="s">
        <v>110</v>
      </c>
      <c r="K17" s="70"/>
    </row>
    <row r="18" spans="1:11" s="68" customFormat="1" ht="12.75">
      <c r="A18" s="71"/>
      <c r="C18" s="270" t="s">
        <v>111</v>
      </c>
      <c r="K18" s="70"/>
    </row>
    <row r="19" spans="1:11" s="68" customFormat="1" ht="12.75">
      <c r="A19" s="71"/>
      <c r="C19" s="70"/>
      <c r="K19" s="70"/>
    </row>
    <row r="20" spans="1:12" ht="14.25" customHeight="1" thickBot="1">
      <c r="A20" s="318"/>
      <c r="B20" s="319"/>
      <c r="C20" s="319"/>
      <c r="D20" s="319"/>
      <c r="E20" s="319"/>
      <c r="F20" s="319"/>
      <c r="G20" s="319"/>
      <c r="H20" s="319"/>
      <c r="I20" s="319"/>
      <c r="J20" s="319"/>
      <c r="K20" s="262"/>
      <c r="L20" s="262"/>
    </row>
    <row r="21" spans="1:29" s="263" customFormat="1" ht="18.75" thickBot="1">
      <c r="A21" s="808" t="s">
        <v>112</v>
      </c>
      <c r="B21" s="809"/>
      <c r="C21" s="809"/>
      <c r="D21" s="809"/>
      <c r="E21" s="809"/>
      <c r="F21" s="809"/>
      <c r="G21" s="809"/>
      <c r="H21" s="809"/>
      <c r="I21" s="809"/>
      <c r="J21" s="810"/>
      <c r="K21" s="262"/>
      <c r="L21" s="262"/>
      <c r="M21" s="260"/>
      <c r="N21" s="260"/>
      <c r="O21" s="260"/>
      <c r="P21" s="260"/>
      <c r="Q21" s="260"/>
      <c r="R21" s="260"/>
      <c r="S21" s="260"/>
      <c r="T21" s="260"/>
      <c r="U21" s="260"/>
      <c r="V21" s="260"/>
      <c r="W21" s="260"/>
      <c r="X21" s="260"/>
      <c r="Y21" s="260"/>
      <c r="Z21" s="260"/>
      <c r="AA21" s="260"/>
      <c r="AB21" s="260"/>
      <c r="AC21" s="260"/>
    </row>
    <row r="22" ht="13.5" thickBot="1"/>
    <row r="23" spans="1:29" s="263" customFormat="1" ht="17.25" thickBot="1">
      <c r="A23" s="260"/>
      <c r="B23" s="260"/>
      <c r="C23" s="811" t="s">
        <v>54</v>
      </c>
      <c r="D23" s="812"/>
      <c r="E23" s="812"/>
      <c r="F23" s="812"/>
      <c r="G23" s="812"/>
      <c r="H23" s="812"/>
      <c r="I23" s="260"/>
      <c r="J23" s="260"/>
      <c r="K23" s="260"/>
      <c r="L23" s="260"/>
      <c r="M23" s="260"/>
      <c r="N23" s="260"/>
      <c r="O23" s="260"/>
      <c r="P23" s="260"/>
      <c r="Q23" s="260"/>
      <c r="R23" s="260"/>
      <c r="S23" s="260"/>
      <c r="T23" s="260"/>
      <c r="U23" s="260"/>
      <c r="V23" s="260"/>
      <c r="W23" s="260"/>
      <c r="X23" s="260"/>
      <c r="Y23" s="260"/>
      <c r="Z23" s="260"/>
      <c r="AA23" s="260"/>
      <c r="AB23" s="260"/>
      <c r="AC23" s="260"/>
    </row>
    <row r="24" spans="1:29" s="263" customFormat="1" ht="13.5" thickBot="1">
      <c r="A24" s="260"/>
      <c r="B24" s="260"/>
      <c r="C24" s="264">
        <f>TITELBLAD!E18</f>
        <v>2015</v>
      </c>
      <c r="D24" s="265">
        <f>C24+1</f>
        <v>2016</v>
      </c>
      <c r="E24" s="265">
        <f>D24+1</f>
        <v>2017</v>
      </c>
      <c r="F24" s="265">
        <f>E24+1</f>
        <v>2018</v>
      </c>
      <c r="G24" s="265">
        <f>F24+1</f>
        <v>2019</v>
      </c>
      <c r="H24" s="265">
        <f>G24+1</f>
        <v>2020</v>
      </c>
      <c r="I24" s="260"/>
      <c r="J24" s="260"/>
      <c r="K24" s="260"/>
      <c r="L24" s="260"/>
      <c r="M24" s="260"/>
      <c r="N24" s="260"/>
      <c r="O24" s="260"/>
      <c r="P24" s="260"/>
      <c r="Q24" s="260"/>
      <c r="R24" s="260"/>
      <c r="S24" s="260"/>
      <c r="T24" s="260"/>
      <c r="U24" s="260"/>
      <c r="V24" s="260"/>
      <c r="W24" s="260"/>
      <c r="X24" s="260"/>
      <c r="Y24" s="260"/>
      <c r="Z24" s="260"/>
      <c r="AA24" s="260"/>
      <c r="AB24" s="260"/>
      <c r="AC24" s="260"/>
    </row>
    <row r="25" spans="1:29" s="263" customFormat="1" ht="12.75">
      <c r="A25" s="260"/>
      <c r="B25" s="260"/>
      <c r="C25" s="320">
        <v>0</v>
      </c>
      <c r="D25" s="320">
        <v>0</v>
      </c>
      <c r="E25" s="320">
        <v>0</v>
      </c>
      <c r="F25" s="320">
        <v>0</v>
      </c>
      <c r="G25" s="320">
        <v>0</v>
      </c>
      <c r="H25" s="320">
        <v>0</v>
      </c>
      <c r="I25" s="260"/>
      <c r="J25" s="260"/>
      <c r="K25" s="260"/>
      <c r="L25" s="260"/>
      <c r="M25" s="260"/>
      <c r="N25" s="260"/>
      <c r="O25" s="260"/>
      <c r="P25" s="260"/>
      <c r="Q25" s="260"/>
      <c r="R25" s="260"/>
      <c r="S25" s="260"/>
      <c r="T25" s="260"/>
      <c r="U25" s="260"/>
      <c r="V25" s="260"/>
      <c r="W25" s="260"/>
      <c r="X25" s="260"/>
      <c r="Y25" s="260"/>
      <c r="Z25" s="260"/>
      <c r="AA25" s="260"/>
      <c r="AB25" s="260"/>
      <c r="AC25" s="260"/>
    </row>
    <row r="26" spans="3:8" ht="12.75">
      <c r="C26" s="268" t="s">
        <v>110</v>
      </c>
      <c r="F26" s="269"/>
      <c r="G26" s="269"/>
      <c r="H26" s="269"/>
    </row>
    <row r="27" ht="12.75">
      <c r="C27" s="270" t="s">
        <v>111</v>
      </c>
    </row>
    <row r="28" ht="12.75">
      <c r="C28" s="271"/>
    </row>
    <row r="29" ht="13.5" thickBot="1">
      <c r="C29" s="271"/>
    </row>
    <row r="30" spans="1:12" ht="18.75" thickBot="1">
      <c r="A30" s="814" t="s">
        <v>38</v>
      </c>
      <c r="B30" s="815"/>
      <c r="C30" s="815"/>
      <c r="D30" s="815"/>
      <c r="E30" s="815"/>
      <c r="F30" s="815"/>
      <c r="G30" s="815"/>
      <c r="H30" s="815"/>
      <c r="I30" s="815"/>
      <c r="J30" s="816"/>
      <c r="K30" s="817"/>
      <c r="L30" s="817"/>
    </row>
    <row r="32" spans="1:29" s="278" customFormat="1" ht="15.75">
      <c r="A32" s="272"/>
      <c r="B32" s="273"/>
      <c r="C32" s="274"/>
      <c r="D32" s="274"/>
      <c r="E32" s="274"/>
      <c r="F32" s="274"/>
      <c r="G32" s="274"/>
      <c r="H32" s="274"/>
      <c r="I32" s="275"/>
      <c r="J32" s="276"/>
      <c r="K32" s="277"/>
      <c r="L32" s="277"/>
      <c r="M32" s="277"/>
      <c r="N32" s="277"/>
      <c r="O32" s="277"/>
      <c r="P32" s="277"/>
      <c r="Q32" s="277"/>
      <c r="R32" s="277"/>
      <c r="S32" s="277"/>
      <c r="T32" s="277"/>
      <c r="U32" s="277"/>
      <c r="V32" s="277"/>
      <c r="W32" s="277"/>
      <c r="X32" s="277"/>
      <c r="Y32" s="277"/>
      <c r="Z32" s="277"/>
      <c r="AA32" s="277"/>
      <c r="AB32" s="277"/>
      <c r="AC32" s="277"/>
    </row>
    <row r="33" spans="3:10" ht="16.5">
      <c r="C33" s="827" t="s">
        <v>39</v>
      </c>
      <c r="D33" s="828"/>
      <c r="E33" s="828"/>
      <c r="F33" s="828"/>
      <c r="G33" s="828"/>
      <c r="H33" s="829"/>
      <c r="J33" s="279" t="s">
        <v>40</v>
      </c>
    </row>
    <row r="34" spans="1:10" ht="13.5" thickBot="1">
      <c r="A34" s="839"/>
      <c r="B34" s="839"/>
      <c r="C34" s="280">
        <f aca="true" t="shared" si="4" ref="C34:H34">C24</f>
        <v>2015</v>
      </c>
      <c r="D34" s="281">
        <f t="shared" si="4"/>
        <v>2016</v>
      </c>
      <c r="E34" s="281">
        <f t="shared" si="4"/>
        <v>2017</v>
      </c>
      <c r="F34" s="281">
        <f t="shared" si="4"/>
        <v>2018</v>
      </c>
      <c r="G34" s="281">
        <f t="shared" si="4"/>
        <v>2019</v>
      </c>
      <c r="H34" s="281">
        <f t="shared" si="4"/>
        <v>2020</v>
      </c>
      <c r="J34" s="282"/>
    </row>
    <row r="35" spans="1:29" s="263" customFormat="1" ht="13.5" thickBot="1">
      <c r="A35" s="830" t="s">
        <v>41</v>
      </c>
      <c r="B35" s="283">
        <f>C24</f>
        <v>2015</v>
      </c>
      <c r="C35" s="284">
        <f>+C16</f>
        <v>0</v>
      </c>
      <c r="D35" s="285"/>
      <c r="E35" s="285"/>
      <c r="F35" s="285"/>
      <c r="G35" s="285"/>
      <c r="H35" s="286"/>
      <c r="I35" s="287"/>
      <c r="J35" s="288">
        <f aca="true" t="shared" si="5" ref="J35:J40">SUM(C35:H35)</f>
        <v>0</v>
      </c>
      <c r="K35" s="260"/>
      <c r="L35" s="260"/>
      <c r="M35" s="260"/>
      <c r="N35" s="260"/>
      <c r="O35" s="260"/>
      <c r="P35" s="260"/>
      <c r="Q35" s="260"/>
      <c r="R35" s="260"/>
      <c r="S35" s="260"/>
      <c r="T35" s="260"/>
      <c r="U35" s="260"/>
      <c r="V35" s="260"/>
      <c r="W35" s="260"/>
      <c r="X35" s="260"/>
      <c r="Y35" s="260"/>
      <c r="Z35" s="260"/>
      <c r="AA35" s="260"/>
      <c r="AB35" s="260"/>
      <c r="AC35" s="260"/>
    </row>
    <row r="36" spans="1:29" s="263" customFormat="1" ht="13.5" thickBot="1">
      <c r="A36" s="841"/>
      <c r="B36" s="289">
        <f>D24</f>
        <v>2016</v>
      </c>
      <c r="C36" s="290">
        <f>+C25-C35</f>
        <v>0</v>
      </c>
      <c r="D36" s="284">
        <f>+D16</f>
        <v>0</v>
      </c>
      <c r="E36" s="291"/>
      <c r="F36" s="291"/>
      <c r="G36" s="291"/>
      <c r="H36" s="292"/>
      <c r="I36" s="287"/>
      <c r="J36" s="288">
        <f t="shared" si="5"/>
        <v>0</v>
      </c>
      <c r="K36" s="260"/>
      <c r="L36" s="260"/>
      <c r="M36" s="260"/>
      <c r="N36" s="260"/>
      <c r="O36" s="260"/>
      <c r="P36" s="260"/>
      <c r="Q36" s="260"/>
      <c r="R36" s="260"/>
      <c r="S36" s="260"/>
      <c r="T36" s="260"/>
      <c r="U36" s="260"/>
      <c r="V36" s="260"/>
      <c r="W36" s="260"/>
      <c r="X36" s="260"/>
      <c r="Y36" s="260"/>
      <c r="Z36" s="260"/>
      <c r="AA36" s="260"/>
      <c r="AB36" s="260"/>
      <c r="AC36" s="260"/>
    </row>
    <row r="37" spans="1:29" s="263" customFormat="1" ht="13.5" thickBot="1">
      <c r="A37" s="841"/>
      <c r="B37" s="289">
        <f>E24</f>
        <v>2017</v>
      </c>
      <c r="C37" s="291"/>
      <c r="D37" s="290">
        <f>+D25-D36</f>
        <v>0</v>
      </c>
      <c r="E37" s="284">
        <f>+E16</f>
        <v>0</v>
      </c>
      <c r="F37" s="291"/>
      <c r="G37" s="291"/>
      <c r="H37" s="292"/>
      <c r="I37" s="287"/>
      <c r="J37" s="288">
        <f t="shared" si="5"/>
        <v>0</v>
      </c>
      <c r="K37" s="260"/>
      <c r="L37" s="260"/>
      <c r="M37" s="260"/>
      <c r="N37" s="260"/>
      <c r="O37" s="260"/>
      <c r="P37" s="260"/>
      <c r="Q37" s="260"/>
      <c r="R37" s="260"/>
      <c r="S37" s="260"/>
      <c r="T37" s="260"/>
      <c r="U37" s="260"/>
      <c r="V37" s="260"/>
      <c r="W37" s="260"/>
      <c r="X37" s="260"/>
      <c r="Y37" s="260"/>
      <c r="Z37" s="260"/>
      <c r="AA37" s="260"/>
      <c r="AB37" s="260"/>
      <c r="AC37" s="260"/>
    </row>
    <row r="38" spans="1:29" s="263" customFormat="1" ht="13.5" thickBot="1">
      <c r="A38" s="841"/>
      <c r="B38" s="289">
        <f>F24</f>
        <v>2018</v>
      </c>
      <c r="C38" s="291"/>
      <c r="D38" s="291"/>
      <c r="E38" s="290">
        <f>+E25-E37</f>
        <v>0</v>
      </c>
      <c r="F38" s="284">
        <f>+F16</f>
        <v>0</v>
      </c>
      <c r="G38" s="291"/>
      <c r="H38" s="292"/>
      <c r="I38" s="287"/>
      <c r="J38" s="288">
        <f t="shared" si="5"/>
        <v>0</v>
      </c>
      <c r="K38" s="260"/>
      <c r="L38" s="260"/>
      <c r="M38" s="260"/>
      <c r="N38" s="260"/>
      <c r="O38" s="260"/>
      <c r="P38" s="260"/>
      <c r="Q38" s="260"/>
      <c r="R38" s="260"/>
      <c r="S38" s="260"/>
      <c r="T38" s="260"/>
      <c r="U38" s="260"/>
      <c r="V38" s="260"/>
      <c r="W38" s="260"/>
      <c r="X38" s="260"/>
      <c r="Y38" s="260"/>
      <c r="Z38" s="260"/>
      <c r="AA38" s="260"/>
      <c r="AB38" s="260"/>
      <c r="AC38" s="260"/>
    </row>
    <row r="39" spans="1:29" s="263" customFormat="1" ht="13.5" thickBot="1">
      <c r="A39" s="841"/>
      <c r="B39" s="289">
        <f>G24</f>
        <v>2019</v>
      </c>
      <c r="C39" s="291"/>
      <c r="D39" s="291"/>
      <c r="E39" s="291"/>
      <c r="F39" s="290">
        <f>+F25-F38</f>
        <v>0</v>
      </c>
      <c r="G39" s="284">
        <f>+G16</f>
        <v>0</v>
      </c>
      <c r="H39" s="292"/>
      <c r="I39" s="287"/>
      <c r="J39" s="288">
        <f t="shared" si="5"/>
        <v>0</v>
      </c>
      <c r="K39" s="260"/>
      <c r="L39" s="260"/>
      <c r="M39" s="260"/>
      <c r="N39" s="260"/>
      <c r="O39" s="260"/>
      <c r="P39" s="260"/>
      <c r="Q39" s="260"/>
      <c r="R39" s="260"/>
      <c r="S39" s="260"/>
      <c r="T39" s="260"/>
      <c r="U39" s="260"/>
      <c r="V39" s="260"/>
      <c r="W39" s="260"/>
      <c r="X39" s="260"/>
      <c r="Y39" s="260"/>
      <c r="Z39" s="260"/>
      <c r="AA39" s="260"/>
      <c r="AB39" s="260"/>
      <c r="AC39" s="260"/>
    </row>
    <row r="40" spans="1:29" s="263" customFormat="1" ht="13.5" thickBot="1">
      <c r="A40" s="841"/>
      <c r="B40" s="289">
        <f>H24</f>
        <v>2020</v>
      </c>
      <c r="C40" s="291"/>
      <c r="D40" s="291"/>
      <c r="E40" s="291"/>
      <c r="F40" s="291"/>
      <c r="G40" s="290">
        <f>+G25-G39</f>
        <v>0</v>
      </c>
      <c r="H40" s="284">
        <f>+H16</f>
        <v>0</v>
      </c>
      <c r="I40" s="287"/>
      <c r="J40" s="288">
        <f t="shared" si="5"/>
        <v>0</v>
      </c>
      <c r="K40" s="260"/>
      <c r="L40" s="260"/>
      <c r="M40" s="260"/>
      <c r="N40" s="260"/>
      <c r="O40" s="260"/>
      <c r="P40" s="260"/>
      <c r="Q40" s="260"/>
      <c r="R40" s="260"/>
      <c r="S40" s="260"/>
      <c r="T40" s="260"/>
      <c r="U40" s="260"/>
      <c r="V40" s="260"/>
      <c r="W40" s="260"/>
      <c r="X40" s="260"/>
      <c r="Y40" s="260"/>
      <c r="Z40" s="260"/>
      <c r="AA40" s="260"/>
      <c r="AB40" s="260"/>
      <c r="AC40" s="260"/>
    </row>
    <row r="41" spans="1:29" s="278" customFormat="1" ht="15.75">
      <c r="A41" s="842"/>
      <c r="B41" s="293" t="s">
        <v>42</v>
      </c>
      <c r="C41" s="294">
        <f aca="true" t="shared" si="6" ref="C41:H41">SUM(C35:C40)</f>
        <v>0</v>
      </c>
      <c r="D41" s="294">
        <f t="shared" si="6"/>
        <v>0</v>
      </c>
      <c r="E41" s="294">
        <f t="shared" si="6"/>
        <v>0</v>
      </c>
      <c r="F41" s="294">
        <f t="shared" si="6"/>
        <v>0</v>
      </c>
      <c r="G41" s="294">
        <f t="shared" si="6"/>
        <v>0</v>
      </c>
      <c r="H41" s="295">
        <f t="shared" si="6"/>
        <v>0</v>
      </c>
      <c r="I41" s="296"/>
      <c r="J41" s="297">
        <f>SUM(J35:J40)</f>
        <v>0</v>
      </c>
      <c r="K41" s="277"/>
      <c r="L41" s="277"/>
      <c r="M41" s="277"/>
      <c r="N41" s="277"/>
      <c r="O41" s="277"/>
      <c r="P41" s="277"/>
      <c r="Q41" s="277"/>
      <c r="R41" s="277"/>
      <c r="S41" s="277"/>
      <c r="T41" s="277"/>
      <c r="U41" s="277"/>
      <c r="V41" s="277"/>
      <c r="W41" s="277"/>
      <c r="X41" s="277"/>
      <c r="Y41" s="277"/>
      <c r="Z41" s="277"/>
      <c r="AA41" s="277"/>
      <c r="AB41" s="277"/>
      <c r="AC41" s="277"/>
    </row>
    <row r="42" spans="1:11" s="270" customFormat="1" ht="12.75">
      <c r="A42" s="298" t="s">
        <v>80</v>
      </c>
      <c r="C42" s="299">
        <f>+C41+C52</f>
        <v>0</v>
      </c>
      <c r="D42" s="299">
        <f aca="true" t="shared" si="7" ref="D42:J42">+D41+D52</f>
        <v>0</v>
      </c>
      <c r="E42" s="299">
        <f t="shared" si="7"/>
        <v>0</v>
      </c>
      <c r="F42" s="299">
        <f t="shared" si="7"/>
        <v>0</v>
      </c>
      <c r="G42" s="299">
        <f t="shared" si="7"/>
        <v>0</v>
      </c>
      <c r="H42" s="299">
        <f t="shared" si="7"/>
        <v>0</v>
      </c>
      <c r="I42" s="299"/>
      <c r="J42" s="299">
        <f t="shared" si="7"/>
        <v>0</v>
      </c>
      <c r="K42" s="299"/>
    </row>
    <row r="43" spans="1:29" s="300" customFormat="1" ht="12.75">
      <c r="A43" s="270"/>
      <c r="B43" s="270"/>
      <c r="C43" s="299"/>
      <c r="D43" s="299"/>
      <c r="E43" s="299"/>
      <c r="F43" s="299"/>
      <c r="G43" s="299"/>
      <c r="H43" s="299"/>
      <c r="I43" s="270"/>
      <c r="J43" s="270"/>
      <c r="K43" s="270"/>
      <c r="L43" s="270"/>
      <c r="M43" s="270"/>
      <c r="N43" s="270"/>
      <c r="O43" s="270"/>
      <c r="P43" s="270"/>
      <c r="Q43" s="270"/>
      <c r="R43" s="270"/>
      <c r="S43" s="270"/>
      <c r="T43" s="270"/>
      <c r="U43" s="270"/>
      <c r="V43" s="270"/>
      <c r="W43" s="270"/>
      <c r="X43" s="270"/>
      <c r="Y43" s="270"/>
      <c r="Z43" s="270"/>
      <c r="AA43" s="270"/>
      <c r="AB43" s="270"/>
      <c r="AC43" s="270"/>
    </row>
    <row r="44" spans="1:29" s="263" customFormat="1" ht="16.5">
      <c r="A44" s="260"/>
      <c r="B44" s="260"/>
      <c r="C44" s="833" t="s">
        <v>39</v>
      </c>
      <c r="D44" s="834"/>
      <c r="E44" s="834"/>
      <c r="F44" s="834"/>
      <c r="G44" s="834"/>
      <c r="H44" s="835"/>
      <c r="I44" s="260"/>
      <c r="J44" s="279" t="s">
        <v>40</v>
      </c>
      <c r="K44" s="260"/>
      <c r="L44" s="279" t="s">
        <v>40</v>
      </c>
      <c r="M44" s="260"/>
      <c r="N44" s="260"/>
      <c r="O44" s="260"/>
      <c r="P44" s="260"/>
      <c r="Q44" s="260"/>
      <c r="R44" s="260"/>
      <c r="S44" s="260"/>
      <c r="T44" s="260"/>
      <c r="U44" s="260"/>
      <c r="V44" s="260"/>
      <c r="W44" s="260"/>
      <c r="X44" s="260"/>
      <c r="Y44" s="260"/>
      <c r="Z44" s="260"/>
      <c r="AA44" s="260"/>
      <c r="AB44" s="260"/>
      <c r="AC44" s="260"/>
    </row>
    <row r="45" spans="1:29" s="263" customFormat="1" ht="12.75">
      <c r="A45" s="260"/>
      <c r="B45" s="260"/>
      <c r="C45" s="281">
        <v>2015</v>
      </c>
      <c r="D45" s="281">
        <v>2016</v>
      </c>
      <c r="E45" s="281">
        <v>2017</v>
      </c>
      <c r="F45" s="281">
        <v>2018</v>
      </c>
      <c r="G45" s="281">
        <v>2019</v>
      </c>
      <c r="H45" s="281">
        <v>2020</v>
      </c>
      <c r="I45" s="260"/>
      <c r="J45" s="282" t="s">
        <v>43</v>
      </c>
      <c r="K45" s="260"/>
      <c r="L45" s="282" t="s">
        <v>44</v>
      </c>
      <c r="M45" s="260"/>
      <c r="N45" s="260"/>
      <c r="O45" s="260"/>
      <c r="P45" s="260"/>
      <c r="Q45" s="260"/>
      <c r="R45" s="260"/>
      <c r="S45" s="260"/>
      <c r="T45" s="260"/>
      <c r="U45" s="260"/>
      <c r="V45" s="260"/>
      <c r="W45" s="260"/>
      <c r="X45" s="260"/>
      <c r="Y45" s="260"/>
      <c r="Z45" s="260"/>
      <c r="AA45" s="260"/>
      <c r="AB45" s="260"/>
      <c r="AC45" s="260"/>
    </row>
    <row r="46" spans="1:29" s="263" customFormat="1" ht="12.75">
      <c r="A46" s="836" t="s">
        <v>45</v>
      </c>
      <c r="B46" s="301">
        <v>2015</v>
      </c>
      <c r="C46" s="302"/>
      <c r="D46" s="302"/>
      <c r="E46" s="302"/>
      <c r="F46" s="302"/>
      <c r="G46" s="302"/>
      <c r="H46" s="303"/>
      <c r="I46" s="287"/>
      <c r="J46" s="288">
        <f aca="true" t="shared" si="8" ref="J46:J51">SUM(C46:H46)</f>
        <v>0</v>
      </c>
      <c r="K46" s="287"/>
      <c r="L46" s="304">
        <f aca="true" t="shared" si="9" ref="L46:L51">SUM(J35,J46)</f>
        <v>0</v>
      </c>
      <c r="M46" s="260"/>
      <c r="N46" s="260"/>
      <c r="O46" s="260"/>
      <c r="P46" s="260"/>
      <c r="Q46" s="260"/>
      <c r="R46" s="260"/>
      <c r="S46" s="260"/>
      <c r="T46" s="260"/>
      <c r="U46" s="260"/>
      <c r="V46" s="260"/>
      <c r="W46" s="260"/>
      <c r="X46" s="260"/>
      <c r="Y46" s="260"/>
      <c r="Z46" s="260"/>
      <c r="AA46" s="260"/>
      <c r="AB46" s="260"/>
      <c r="AC46" s="260"/>
    </row>
    <row r="47" spans="1:29" s="263" customFormat="1" ht="12.75">
      <c r="A47" s="837"/>
      <c r="B47" s="301">
        <v>2016</v>
      </c>
      <c r="C47" s="305">
        <v>0</v>
      </c>
      <c r="D47" s="302"/>
      <c r="E47" s="302"/>
      <c r="F47" s="302"/>
      <c r="G47" s="302"/>
      <c r="H47" s="306"/>
      <c r="I47" s="287"/>
      <c r="J47" s="288">
        <f t="shared" si="8"/>
        <v>0</v>
      </c>
      <c r="K47" s="287"/>
      <c r="L47" s="304">
        <f t="shared" si="9"/>
        <v>0</v>
      </c>
      <c r="M47" s="260"/>
      <c r="N47" s="260"/>
      <c r="O47" s="260"/>
      <c r="P47" s="260"/>
      <c r="Q47" s="260"/>
      <c r="R47" s="260"/>
      <c r="S47" s="260"/>
      <c r="T47" s="260"/>
      <c r="U47" s="260"/>
      <c r="V47" s="260"/>
      <c r="W47" s="260"/>
      <c r="X47" s="260"/>
      <c r="Y47" s="260"/>
      <c r="Z47" s="260"/>
      <c r="AA47" s="260"/>
      <c r="AB47" s="260"/>
      <c r="AC47" s="260"/>
    </row>
    <row r="48" spans="1:29" s="263" customFormat="1" ht="12.75">
      <c r="A48" s="837" t="s">
        <v>46</v>
      </c>
      <c r="B48" s="301">
        <v>2017</v>
      </c>
      <c r="C48" s="305">
        <v>0</v>
      </c>
      <c r="D48" s="305">
        <v>0</v>
      </c>
      <c r="E48" s="302"/>
      <c r="F48" s="302"/>
      <c r="G48" s="302"/>
      <c r="H48" s="306"/>
      <c r="I48" s="287"/>
      <c r="J48" s="288">
        <f t="shared" si="8"/>
        <v>0</v>
      </c>
      <c r="K48" s="287"/>
      <c r="L48" s="304">
        <f t="shared" si="9"/>
        <v>0</v>
      </c>
      <c r="M48" s="260"/>
      <c r="N48" s="260"/>
      <c r="O48" s="260"/>
      <c r="P48" s="260"/>
      <c r="Q48" s="260"/>
      <c r="R48" s="260"/>
      <c r="S48" s="260"/>
      <c r="T48" s="260"/>
      <c r="U48" s="260"/>
      <c r="V48" s="260"/>
      <c r="W48" s="260"/>
      <c r="X48" s="260"/>
      <c r="Y48" s="260"/>
      <c r="Z48" s="260"/>
      <c r="AA48" s="260"/>
      <c r="AB48" s="260"/>
      <c r="AC48" s="260"/>
    </row>
    <row r="49" spans="1:29" s="263" customFormat="1" ht="12.75">
      <c r="A49" s="837"/>
      <c r="B49" s="301">
        <v>2018</v>
      </c>
      <c r="C49" s="305">
        <v>0</v>
      </c>
      <c r="D49" s="305">
        <v>0</v>
      </c>
      <c r="E49" s="305">
        <v>0</v>
      </c>
      <c r="F49" s="302"/>
      <c r="G49" s="302"/>
      <c r="H49" s="306"/>
      <c r="I49" s="287"/>
      <c r="J49" s="288">
        <f t="shared" si="8"/>
        <v>0</v>
      </c>
      <c r="K49" s="287"/>
      <c r="L49" s="304">
        <f t="shared" si="9"/>
        <v>0</v>
      </c>
      <c r="M49" s="271" t="s">
        <v>48</v>
      </c>
      <c r="N49" s="260"/>
      <c r="O49" s="260"/>
      <c r="P49" s="260"/>
      <c r="Q49" s="260"/>
      <c r="R49" s="260"/>
      <c r="S49" s="260"/>
      <c r="T49" s="260"/>
      <c r="U49" s="260"/>
      <c r="V49" s="260"/>
      <c r="W49" s="260"/>
      <c r="X49" s="260"/>
      <c r="Y49" s="260"/>
      <c r="Z49" s="260"/>
      <c r="AA49" s="260"/>
      <c r="AB49" s="260"/>
      <c r="AC49" s="260"/>
    </row>
    <row r="50" spans="1:29" s="263" customFormat="1" ht="12.75">
      <c r="A50" s="837" t="s">
        <v>47</v>
      </c>
      <c r="B50" s="301">
        <v>2019</v>
      </c>
      <c r="C50" s="305">
        <v>0</v>
      </c>
      <c r="D50" s="305">
        <v>0</v>
      </c>
      <c r="E50" s="305">
        <v>0</v>
      </c>
      <c r="F50" s="305">
        <v>0</v>
      </c>
      <c r="G50" s="302"/>
      <c r="H50" s="306"/>
      <c r="I50" s="287"/>
      <c r="J50" s="288">
        <f t="shared" si="8"/>
        <v>0</v>
      </c>
      <c r="K50" s="287"/>
      <c r="L50" s="304">
        <f t="shared" si="9"/>
        <v>0</v>
      </c>
      <c r="M50" s="271" t="s">
        <v>49</v>
      </c>
      <c r="N50" s="260"/>
      <c r="O50" s="260"/>
      <c r="P50" s="260"/>
      <c r="Q50" s="260"/>
      <c r="R50" s="260"/>
      <c r="S50" s="260"/>
      <c r="T50" s="260"/>
      <c r="U50" s="260"/>
      <c r="V50" s="260"/>
      <c r="W50" s="260"/>
      <c r="X50" s="260"/>
      <c r="Y50" s="260"/>
      <c r="Z50" s="260"/>
      <c r="AA50" s="260"/>
      <c r="AB50" s="260"/>
      <c r="AC50" s="260"/>
    </row>
    <row r="51" spans="1:29" s="263" customFormat="1" ht="12.75">
      <c r="A51" s="837"/>
      <c r="B51" s="301">
        <v>2020</v>
      </c>
      <c r="C51" s="305">
        <v>0</v>
      </c>
      <c r="D51" s="305">
        <v>0</v>
      </c>
      <c r="E51" s="305">
        <v>0</v>
      </c>
      <c r="F51" s="305">
        <v>0</v>
      </c>
      <c r="G51" s="305">
        <v>0</v>
      </c>
      <c r="H51" s="306"/>
      <c r="I51" s="287"/>
      <c r="J51" s="288">
        <f t="shared" si="8"/>
        <v>0</v>
      </c>
      <c r="K51" s="287"/>
      <c r="L51" s="304">
        <f t="shared" si="9"/>
        <v>0</v>
      </c>
      <c r="M51" s="271"/>
      <c r="N51" s="260"/>
      <c r="O51" s="260"/>
      <c r="P51" s="260"/>
      <c r="Q51" s="260"/>
      <c r="R51" s="260"/>
      <c r="S51" s="260"/>
      <c r="T51" s="260"/>
      <c r="U51" s="260"/>
      <c r="V51" s="260"/>
      <c r="W51" s="260"/>
      <c r="X51" s="260"/>
      <c r="Y51" s="260"/>
      <c r="Z51" s="260"/>
      <c r="AA51" s="260"/>
      <c r="AB51" s="260"/>
      <c r="AC51" s="260"/>
    </row>
    <row r="52" spans="1:29" s="278" customFormat="1" ht="15.75">
      <c r="A52" s="838"/>
      <c r="B52" s="293" t="s">
        <v>42</v>
      </c>
      <c r="C52" s="307">
        <f aca="true" t="shared" si="10" ref="C52:H52">SUM(C46:C51)</f>
        <v>0</v>
      </c>
      <c r="D52" s="307">
        <f t="shared" si="10"/>
        <v>0</v>
      </c>
      <c r="E52" s="307">
        <f t="shared" si="10"/>
        <v>0</v>
      </c>
      <c r="F52" s="307">
        <f t="shared" si="10"/>
        <v>0</v>
      </c>
      <c r="G52" s="307">
        <f t="shared" si="10"/>
        <v>0</v>
      </c>
      <c r="H52" s="307">
        <f t="shared" si="10"/>
        <v>0</v>
      </c>
      <c r="I52" s="297"/>
      <c r="J52" s="297">
        <f>SUM(J46:J51)</f>
        <v>0</v>
      </c>
      <c r="K52" s="296"/>
      <c r="L52" s="297">
        <f>SUM(L46:L51)</f>
        <v>0</v>
      </c>
      <c r="M52" s="277"/>
      <c r="N52" s="277"/>
      <c r="O52" s="277"/>
      <c r="P52" s="277"/>
      <c r="Q52" s="277"/>
      <c r="R52" s="277"/>
      <c r="S52" s="277"/>
      <c r="T52" s="277"/>
      <c r="U52" s="277"/>
      <c r="V52" s="277"/>
      <c r="W52" s="277"/>
      <c r="X52" s="277"/>
      <c r="Y52" s="277"/>
      <c r="Z52" s="277"/>
      <c r="AA52" s="277"/>
      <c r="AB52" s="277"/>
      <c r="AC52" s="277"/>
    </row>
    <row r="54" spans="3:10" s="270" customFormat="1" ht="12.75">
      <c r="C54" s="268" t="s">
        <v>78</v>
      </c>
      <c r="D54" s="299"/>
      <c r="E54" s="299"/>
      <c r="F54" s="299"/>
      <c r="G54" s="299"/>
      <c r="H54" s="299"/>
      <c r="I54" s="299"/>
      <c r="J54" s="299"/>
    </row>
    <row r="55" ht="12.75">
      <c r="C55" s="268" t="s">
        <v>77</v>
      </c>
    </row>
    <row r="57" ht="13.5" thickBot="1"/>
    <row r="58" spans="1:29" s="263" customFormat="1" ht="18.75" thickBot="1">
      <c r="A58" s="818" t="s">
        <v>50</v>
      </c>
      <c r="B58" s="819"/>
      <c r="C58" s="819"/>
      <c r="D58" s="819"/>
      <c r="E58" s="819"/>
      <c r="F58" s="819"/>
      <c r="G58" s="819"/>
      <c r="H58" s="819"/>
      <c r="I58" s="819"/>
      <c r="J58" s="820"/>
      <c r="L58" s="260"/>
      <c r="M58" s="260"/>
      <c r="N58" s="260"/>
      <c r="O58" s="260"/>
      <c r="P58" s="260"/>
      <c r="Q58" s="260"/>
      <c r="R58" s="260"/>
      <c r="S58" s="260"/>
      <c r="T58" s="260"/>
      <c r="U58" s="260"/>
      <c r="V58" s="260"/>
      <c r="W58" s="260"/>
      <c r="X58" s="260"/>
      <c r="Y58" s="260"/>
      <c r="Z58" s="260"/>
      <c r="AA58" s="260"/>
      <c r="AB58" s="260"/>
      <c r="AC58" s="260"/>
    </row>
    <row r="60" spans="3:8" ht="16.5">
      <c r="C60" s="827" t="s">
        <v>51</v>
      </c>
      <c r="D60" s="828"/>
      <c r="E60" s="828"/>
      <c r="F60" s="828"/>
      <c r="G60" s="828"/>
      <c r="H60" s="829"/>
    </row>
    <row r="61" spans="3:10" ht="12.75">
      <c r="C61" s="281">
        <v>2015</v>
      </c>
      <c r="D61" s="281">
        <v>2016</v>
      </c>
      <c r="E61" s="281">
        <v>2017</v>
      </c>
      <c r="F61" s="281">
        <v>2018</v>
      </c>
      <c r="G61" s="281">
        <v>2019</v>
      </c>
      <c r="H61" s="281">
        <v>2020</v>
      </c>
      <c r="J61" s="308" t="s">
        <v>40</v>
      </c>
    </row>
    <row r="62" spans="1:10" ht="12.75">
      <c r="A62" s="830" t="s">
        <v>55</v>
      </c>
      <c r="B62" s="281">
        <v>2015</v>
      </c>
      <c r="C62" s="309">
        <f>+C35</f>
        <v>0</v>
      </c>
      <c r="D62" s="310"/>
      <c r="E62" s="302"/>
      <c r="F62" s="302"/>
      <c r="G62" s="302"/>
      <c r="H62" s="303"/>
      <c r="J62" s="311">
        <f aca="true" t="shared" si="11" ref="J62:J67">SUM(C62:H62)</f>
        <v>0</v>
      </c>
    </row>
    <row r="63" spans="1:10" ht="12.75">
      <c r="A63" s="831"/>
      <c r="B63" s="281">
        <v>2016</v>
      </c>
      <c r="C63" s="309">
        <f>+C62+C47+C36</f>
        <v>0</v>
      </c>
      <c r="D63" s="309">
        <f>+D36</f>
        <v>0</v>
      </c>
      <c r="E63" s="312"/>
      <c r="F63" s="312"/>
      <c r="G63" s="312"/>
      <c r="H63" s="313"/>
      <c r="J63" s="311">
        <f t="shared" si="11"/>
        <v>0</v>
      </c>
    </row>
    <row r="64" spans="1:10" ht="12.75">
      <c r="A64" s="831"/>
      <c r="B64" s="281">
        <v>2017</v>
      </c>
      <c r="C64" s="309">
        <f aca="true" t="shared" si="12" ref="C64:G67">+C63+C48+C37</f>
        <v>0</v>
      </c>
      <c r="D64" s="309">
        <f t="shared" si="12"/>
        <v>0</v>
      </c>
      <c r="E64" s="309">
        <f>+E37</f>
        <v>0</v>
      </c>
      <c r="F64" s="312"/>
      <c r="G64" s="312"/>
      <c r="H64" s="313"/>
      <c r="J64" s="311">
        <f t="shared" si="11"/>
        <v>0</v>
      </c>
    </row>
    <row r="65" spans="1:10" ht="12.75">
      <c r="A65" s="831"/>
      <c r="B65" s="281">
        <v>2018</v>
      </c>
      <c r="C65" s="309">
        <f t="shared" si="12"/>
        <v>0</v>
      </c>
      <c r="D65" s="309">
        <f t="shared" si="12"/>
        <v>0</v>
      </c>
      <c r="E65" s="309">
        <f t="shared" si="12"/>
        <v>0</v>
      </c>
      <c r="F65" s="309">
        <f>+F38</f>
        <v>0</v>
      </c>
      <c r="G65" s="312"/>
      <c r="H65" s="313"/>
      <c r="J65" s="311">
        <f t="shared" si="11"/>
        <v>0</v>
      </c>
    </row>
    <row r="66" spans="1:10" ht="12.75">
      <c r="A66" s="831"/>
      <c r="B66" s="281">
        <v>2019</v>
      </c>
      <c r="C66" s="309">
        <f t="shared" si="12"/>
        <v>0</v>
      </c>
      <c r="D66" s="309">
        <f t="shared" si="12"/>
        <v>0</v>
      </c>
      <c r="E66" s="309">
        <f t="shared" si="12"/>
        <v>0</v>
      </c>
      <c r="F66" s="309">
        <f t="shared" si="12"/>
        <v>0</v>
      </c>
      <c r="G66" s="309">
        <f>+G39</f>
        <v>0</v>
      </c>
      <c r="H66" s="313"/>
      <c r="J66" s="311">
        <f t="shared" si="11"/>
        <v>0</v>
      </c>
    </row>
    <row r="67" spans="1:10" ht="12.75">
      <c r="A67" s="832"/>
      <c r="B67" s="281">
        <v>2020</v>
      </c>
      <c r="C67" s="309">
        <f t="shared" si="12"/>
        <v>0</v>
      </c>
      <c r="D67" s="309">
        <f t="shared" si="12"/>
        <v>0</v>
      </c>
      <c r="E67" s="309">
        <f t="shared" si="12"/>
        <v>0</v>
      </c>
      <c r="F67" s="309">
        <f t="shared" si="12"/>
        <v>0</v>
      </c>
      <c r="G67" s="309">
        <f t="shared" si="12"/>
        <v>0</v>
      </c>
      <c r="H67" s="309">
        <f>+H40</f>
        <v>0</v>
      </c>
      <c r="J67" s="311">
        <f t="shared" si="11"/>
        <v>0</v>
      </c>
    </row>
    <row r="68" spans="1:3" ht="15">
      <c r="A68" s="314"/>
      <c r="C68" s="268"/>
    </row>
    <row r="69" ht="12.75">
      <c r="C69" s="268" t="s">
        <v>52</v>
      </c>
    </row>
    <row r="70" ht="12.75">
      <c r="C70" s="268" t="s">
        <v>53</v>
      </c>
    </row>
  </sheetData>
  <sheetProtection/>
  <mergeCells count="26">
    <mergeCell ref="A1:J1"/>
    <mergeCell ref="C5:H5"/>
    <mergeCell ref="C6:H6"/>
    <mergeCell ref="C4:H4"/>
    <mergeCell ref="A21:J21"/>
    <mergeCell ref="C23:H23"/>
    <mergeCell ref="A13:B13"/>
    <mergeCell ref="A14:B14"/>
    <mergeCell ref="A15:B15"/>
    <mergeCell ref="C33:H33"/>
    <mergeCell ref="A7:B7"/>
    <mergeCell ref="A8:B8"/>
    <mergeCell ref="A12:B12"/>
    <mergeCell ref="A16:B16"/>
    <mergeCell ref="K30:L30"/>
    <mergeCell ref="A30:J30"/>
    <mergeCell ref="A9:B9"/>
    <mergeCell ref="A10:B10"/>
    <mergeCell ref="A11:B11"/>
    <mergeCell ref="A62:A67"/>
    <mergeCell ref="A34:B34"/>
    <mergeCell ref="A35:A41"/>
    <mergeCell ref="C44:H44"/>
    <mergeCell ref="A46:A52"/>
    <mergeCell ref="C60:H60"/>
    <mergeCell ref="A58:J58"/>
  </mergeCells>
  <printOptions/>
  <pageMargins left="0.7874015748031497" right="0.7874015748031497" top="0.984251968503937" bottom="0.984251968503937" header="0.5118110236220472" footer="0.5118110236220472"/>
  <pageSetup fitToHeight="1" fitToWidth="1" horizontalDpi="600" verticalDpi="600" orientation="landscape" paperSize="8" scale="62" r:id="rId2"/>
  <headerFooter alignWithMargins="0">
    <oddFooter>&amp;CPage &amp;P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74"/>
  <sheetViews>
    <sheetView showGridLines="0" zoomScale="90" zoomScaleNormal="90" zoomScalePageLayoutView="0" workbookViewId="0" topLeftCell="A1">
      <selection activeCell="F14" sqref="F14"/>
    </sheetView>
  </sheetViews>
  <sheetFormatPr defaultColWidth="8.8515625" defaultRowHeight="12.75"/>
  <cols>
    <col min="1" max="1" width="2.8515625" style="324" customWidth="1"/>
    <col min="2" max="2" width="7.140625" style="324" customWidth="1"/>
    <col min="3" max="3" width="32.8515625" style="324" customWidth="1"/>
    <col min="4" max="4" width="48.28125" style="325" customWidth="1"/>
    <col min="5" max="5" width="20.421875" style="324" customWidth="1"/>
    <col min="6" max="6" width="42.57421875" style="324" customWidth="1"/>
    <col min="7" max="7" width="17.57421875" style="324" customWidth="1"/>
    <col min="8" max="8" width="26.00390625" style="324" customWidth="1"/>
    <col min="9" max="9" width="2.28125" style="324" customWidth="1"/>
    <col min="10" max="10" width="30.140625" style="324" customWidth="1"/>
    <col min="11" max="14" width="10.7109375" style="324" customWidth="1"/>
    <col min="15" max="15" width="10.140625" style="324" customWidth="1"/>
    <col min="16" max="16384" width="8.8515625" style="324" customWidth="1"/>
  </cols>
  <sheetData>
    <row r="1" spans="1:10" s="321" customFormat="1" ht="18.75" thickBot="1">
      <c r="A1" s="821" t="str">
        <f>"TABEL 5B: Werkelijke ontvangsten uit periodieke distributienettarieven voor niet-exogene kosten in boekjaar "&amp;TITELBLAD!E15&amp;" (elektriciteit - afname)"</f>
        <v>TABEL 5B: Werkelijke ontvangsten uit periodieke distributienettarieven voor niet-exogene kosten in boekjaar 2015 (elektriciteit - afname)</v>
      </c>
      <c r="B1" s="822"/>
      <c r="C1" s="822"/>
      <c r="D1" s="822"/>
      <c r="E1" s="822"/>
      <c r="F1" s="822"/>
      <c r="G1" s="822"/>
      <c r="H1" s="822"/>
      <c r="I1" s="822"/>
      <c r="J1" s="823"/>
    </row>
    <row r="2" spans="1:4" s="322" customFormat="1" ht="11.25">
      <c r="A2" s="261"/>
      <c r="B2" s="261"/>
      <c r="C2" s="261"/>
      <c r="D2" s="261"/>
    </row>
    <row r="3" ht="13.5" thickBot="1">
      <c r="A3" s="323"/>
    </row>
    <row r="4" spans="1:14" s="334" customFormat="1" ht="75.75" customHeight="1" thickBot="1">
      <c r="A4" s="326"/>
      <c r="B4" s="327"/>
      <c r="C4" s="327"/>
      <c r="D4" s="328"/>
      <c r="E4" s="329"/>
      <c r="F4" s="330" t="str">
        <f>"Totale werkelijke ontvangsten uit periodieke distributienettarieven in boekjaar "&amp;TITELBLAD!E15&amp;" (elektriciteit- afname)"</f>
        <v>Totale werkelijke ontvangsten uit periodieke distributienettarieven in boekjaar 2015 (elektriciteit- afname)</v>
      </c>
      <c r="G4" s="331" t="s">
        <v>336</v>
      </c>
      <c r="H4" s="332" t="str">
        <f>"Werkelijke ontvangsten m.b.t. niet-exogene kosten in boekjaar "&amp;TITELBLAD!E15&amp;" (elektriciteit-afname)"</f>
        <v>Werkelijke ontvangsten m.b.t. niet-exogene kosten in boekjaar 2015 (elektriciteit-afname)</v>
      </c>
      <c r="I4" s="333"/>
      <c r="J4" s="706" t="str">
        <f>"Werkelijke ontvangsten m.b.t. exogene kosten in boekjaar "&amp;TITELBLAD!E15&amp;" (elektriciteit-afname)"</f>
        <v>Werkelijke ontvangsten m.b.t. exogene kosten in boekjaar 2015 (elektriciteit-afname)</v>
      </c>
      <c r="K4" s="333"/>
      <c r="L4" s="333"/>
      <c r="M4" s="333"/>
      <c r="N4" s="333"/>
    </row>
    <row r="5" spans="1:10" s="342" customFormat="1" ht="12.75" customHeight="1" thickBot="1">
      <c r="A5" s="335"/>
      <c r="B5" s="336"/>
      <c r="C5" s="336"/>
      <c r="D5" s="337"/>
      <c r="E5" s="338"/>
      <c r="F5" s="339"/>
      <c r="G5" s="340"/>
      <c r="H5" s="341"/>
      <c r="J5" s="707"/>
    </row>
    <row r="6" spans="1:10" s="350" customFormat="1" ht="16.5" customHeight="1">
      <c r="A6" s="343" t="s">
        <v>279</v>
      </c>
      <c r="B6" s="344" t="s">
        <v>280</v>
      </c>
      <c r="C6" s="344"/>
      <c r="D6" s="345"/>
      <c r="E6" s="346"/>
      <c r="F6" s="347">
        <f>SUM(F7,F34,F37)</f>
        <v>0</v>
      </c>
      <c r="G6" s="348"/>
      <c r="H6" s="349">
        <f>SUM(H7,H34,H37)</f>
        <v>0</v>
      </c>
      <c r="J6" s="708">
        <f>SUM(J7,J34,J37)</f>
        <v>0</v>
      </c>
    </row>
    <row r="7" spans="1:10" s="350" customFormat="1" ht="16.5" customHeight="1">
      <c r="A7" s="343"/>
      <c r="B7" s="344" t="s">
        <v>281</v>
      </c>
      <c r="C7" s="344" t="s">
        <v>282</v>
      </c>
      <c r="D7" s="345"/>
      <c r="E7" s="346"/>
      <c r="F7" s="351">
        <v>0</v>
      </c>
      <c r="G7" s="686">
        <v>0</v>
      </c>
      <c r="H7" s="352">
        <f>F7*G7</f>
        <v>0</v>
      </c>
      <c r="J7" s="709">
        <f>F7-H7</f>
        <v>0</v>
      </c>
    </row>
    <row r="8" spans="1:10" s="350" customFormat="1" ht="16.5" customHeight="1">
      <c r="A8" s="353"/>
      <c r="B8" s="354" t="s">
        <v>283</v>
      </c>
      <c r="C8" s="354" t="s">
        <v>425</v>
      </c>
      <c r="D8" s="345"/>
      <c r="E8" s="346"/>
      <c r="F8" s="355"/>
      <c r="G8" s="356"/>
      <c r="H8" s="357"/>
      <c r="J8" s="710"/>
    </row>
    <row r="9" spans="1:10" s="350" customFormat="1" ht="16.5" customHeight="1">
      <c r="A9" s="353"/>
      <c r="B9" s="358"/>
      <c r="C9" s="359" t="s">
        <v>284</v>
      </c>
      <c r="D9" s="360"/>
      <c r="E9" s="346"/>
      <c r="F9" s="355"/>
      <c r="G9" s="356"/>
      <c r="H9" s="357"/>
      <c r="J9" s="710"/>
    </row>
    <row r="10" spans="1:10" s="350" customFormat="1" ht="16.5" customHeight="1">
      <c r="A10" s="353"/>
      <c r="B10" s="358"/>
      <c r="C10" s="361" t="s">
        <v>285</v>
      </c>
      <c r="D10" s="360"/>
      <c r="E10" s="346"/>
      <c r="F10" s="355"/>
      <c r="G10" s="356"/>
      <c r="H10" s="357"/>
      <c r="J10" s="710"/>
    </row>
    <row r="11" spans="1:10" s="350" customFormat="1" ht="16.5" customHeight="1">
      <c r="A11" s="353"/>
      <c r="B11" s="358"/>
      <c r="C11" s="361" t="s">
        <v>286</v>
      </c>
      <c r="D11" s="360"/>
      <c r="E11" s="346"/>
      <c r="F11" s="355"/>
      <c r="G11" s="356"/>
      <c r="H11" s="357"/>
      <c r="J11" s="710"/>
    </row>
    <row r="12" spans="1:10" s="350" customFormat="1" ht="16.5" customHeight="1">
      <c r="A12" s="353"/>
      <c r="B12" s="358"/>
      <c r="C12" s="362" t="s">
        <v>287</v>
      </c>
      <c r="D12" s="363"/>
      <c r="E12" s="346"/>
      <c r="F12" s="355"/>
      <c r="G12" s="356"/>
      <c r="H12" s="357"/>
      <c r="J12" s="710"/>
    </row>
    <row r="13" spans="1:10" s="350" customFormat="1" ht="16.5" customHeight="1">
      <c r="A13" s="353"/>
      <c r="B13" s="358"/>
      <c r="C13" s="362" t="s">
        <v>288</v>
      </c>
      <c r="D13" s="364"/>
      <c r="E13" s="365"/>
      <c r="F13" s="366"/>
      <c r="G13" s="367"/>
      <c r="H13" s="368"/>
      <c r="J13" s="711"/>
    </row>
    <row r="14" spans="1:10" s="350" customFormat="1" ht="16.5" customHeight="1">
      <c r="A14" s="353"/>
      <c r="B14" s="358"/>
      <c r="C14" s="369"/>
      <c r="D14" s="364"/>
      <c r="E14" s="365"/>
      <c r="F14" s="366"/>
      <c r="G14" s="367"/>
      <c r="H14" s="368"/>
      <c r="J14" s="711"/>
    </row>
    <row r="15" spans="1:10" s="350" customFormat="1" ht="12.75">
      <c r="A15" s="353"/>
      <c r="B15" s="358"/>
      <c r="C15" s="369"/>
      <c r="D15" s="370"/>
      <c r="E15" s="365"/>
      <c r="F15" s="366"/>
      <c r="G15" s="367"/>
      <c r="H15" s="368"/>
      <c r="J15" s="711"/>
    </row>
    <row r="16" spans="1:10" s="375" customFormat="1" ht="16.5" customHeight="1">
      <c r="A16" s="371"/>
      <c r="B16" s="372"/>
      <c r="C16" s="373" t="s">
        <v>289</v>
      </c>
      <c r="D16" s="374"/>
      <c r="E16" s="365"/>
      <c r="F16" s="366"/>
      <c r="G16" s="367"/>
      <c r="H16" s="368"/>
      <c r="J16" s="711"/>
    </row>
    <row r="17" spans="1:10" s="350" customFormat="1" ht="16.5" customHeight="1">
      <c r="A17" s="353"/>
      <c r="B17" s="358"/>
      <c r="C17" s="376" t="s">
        <v>290</v>
      </c>
      <c r="D17" s="374"/>
      <c r="E17" s="365"/>
      <c r="F17" s="377"/>
      <c r="G17" s="356"/>
      <c r="H17" s="378"/>
      <c r="J17" s="712"/>
    </row>
    <row r="18" spans="1:10" s="350" customFormat="1" ht="16.5" customHeight="1">
      <c r="A18" s="353"/>
      <c r="B18" s="358"/>
      <c r="C18" s="376"/>
      <c r="D18" s="374"/>
      <c r="E18" s="365"/>
      <c r="F18" s="377"/>
      <c r="G18" s="356"/>
      <c r="H18" s="378"/>
      <c r="J18" s="712"/>
    </row>
    <row r="19" spans="1:10" s="350" customFormat="1" ht="16.5" customHeight="1">
      <c r="A19" s="353"/>
      <c r="B19" s="358"/>
      <c r="C19" s="376"/>
      <c r="D19" s="364" t="s">
        <v>291</v>
      </c>
      <c r="E19" s="365"/>
      <c r="F19" s="377"/>
      <c r="G19" s="356"/>
      <c r="H19" s="368"/>
      <c r="J19" s="711"/>
    </row>
    <row r="20" spans="1:10" s="350" customFormat="1" ht="16.5" customHeight="1">
      <c r="A20" s="353"/>
      <c r="B20" s="358"/>
      <c r="C20" s="376"/>
      <c r="D20" s="364" t="s">
        <v>292</v>
      </c>
      <c r="E20" s="365"/>
      <c r="F20" s="377"/>
      <c r="G20" s="356"/>
      <c r="H20" s="368"/>
      <c r="J20" s="711"/>
    </row>
    <row r="21" spans="1:10" s="350" customFormat="1" ht="16.5" customHeight="1">
      <c r="A21" s="353"/>
      <c r="B21" s="358"/>
      <c r="C21" s="379"/>
      <c r="D21" s="380"/>
      <c r="E21" s="381"/>
      <c r="F21" s="377"/>
      <c r="G21" s="356"/>
      <c r="H21" s="357"/>
      <c r="J21" s="710"/>
    </row>
    <row r="22" spans="1:10" s="350" customFormat="1" ht="16.5" customHeight="1">
      <c r="A22" s="353"/>
      <c r="B22" s="354" t="s">
        <v>293</v>
      </c>
      <c r="C22" s="354" t="s">
        <v>452</v>
      </c>
      <c r="D22" s="360"/>
      <c r="E22" s="381"/>
      <c r="F22" s="377"/>
      <c r="G22" s="356"/>
      <c r="H22" s="357"/>
      <c r="J22" s="710"/>
    </row>
    <row r="23" spans="1:10" s="350" customFormat="1" ht="16.5" customHeight="1">
      <c r="A23" s="353"/>
      <c r="B23" s="344"/>
      <c r="C23" s="382" t="s">
        <v>294</v>
      </c>
      <c r="D23" s="360"/>
      <c r="E23" s="381"/>
      <c r="F23" s="355"/>
      <c r="G23" s="356"/>
      <c r="H23" s="357"/>
      <c r="J23" s="710"/>
    </row>
    <row r="24" spans="1:10" s="350" customFormat="1" ht="16.5" customHeight="1">
      <c r="A24" s="353"/>
      <c r="B24" s="358"/>
      <c r="C24" s="369" t="s">
        <v>288</v>
      </c>
      <c r="D24" s="364"/>
      <c r="E24" s="365"/>
      <c r="F24" s="355"/>
      <c r="G24" s="356"/>
      <c r="H24" s="357"/>
      <c r="J24" s="710"/>
    </row>
    <row r="25" spans="1:10" s="350" customFormat="1" ht="16.5" customHeight="1">
      <c r="A25" s="353"/>
      <c r="B25" s="358"/>
      <c r="C25" s="369"/>
      <c r="D25" s="364"/>
      <c r="E25" s="365"/>
      <c r="F25" s="355"/>
      <c r="G25" s="356"/>
      <c r="H25" s="357"/>
      <c r="J25" s="710"/>
    </row>
    <row r="26" spans="1:10" s="350" customFormat="1" ht="30" customHeight="1">
      <c r="A26" s="353"/>
      <c r="B26" s="358"/>
      <c r="C26" s="369"/>
      <c r="D26" s="370"/>
      <c r="E26" s="365"/>
      <c r="F26" s="355"/>
      <c r="G26" s="356"/>
      <c r="H26" s="357"/>
      <c r="J26" s="710"/>
    </row>
    <row r="27" spans="1:10" s="375" customFormat="1" ht="16.5" customHeight="1">
      <c r="A27" s="371"/>
      <c r="B27" s="372"/>
      <c r="C27" s="373" t="s">
        <v>289</v>
      </c>
      <c r="D27" s="374"/>
      <c r="E27" s="383"/>
      <c r="F27" s="355"/>
      <c r="G27" s="356"/>
      <c r="H27" s="357"/>
      <c r="J27" s="710"/>
    </row>
    <row r="28" spans="1:10" s="350" customFormat="1" ht="16.5" customHeight="1">
      <c r="A28" s="353"/>
      <c r="B28" s="344"/>
      <c r="C28" s="376" t="s">
        <v>290</v>
      </c>
      <c r="D28" s="374"/>
      <c r="E28" s="381"/>
      <c r="F28" s="355"/>
      <c r="G28" s="356"/>
      <c r="H28" s="357"/>
      <c r="J28" s="710"/>
    </row>
    <row r="29" spans="1:10" s="350" customFormat="1" ht="16.5" customHeight="1">
      <c r="A29" s="353"/>
      <c r="B29" s="344"/>
      <c r="C29" s="376"/>
      <c r="D29" s="374"/>
      <c r="E29" s="381"/>
      <c r="F29" s="355"/>
      <c r="G29" s="356"/>
      <c r="H29" s="357"/>
      <c r="J29" s="710"/>
    </row>
    <row r="30" spans="1:10" s="350" customFormat="1" ht="26.25" customHeight="1">
      <c r="A30" s="353"/>
      <c r="B30" s="354" t="s">
        <v>295</v>
      </c>
      <c r="C30" s="860" t="s">
        <v>450</v>
      </c>
      <c r="D30" s="861"/>
      <c r="E30" s="381"/>
      <c r="F30" s="355"/>
      <c r="G30" s="356"/>
      <c r="H30" s="357"/>
      <c r="J30" s="710"/>
    </row>
    <row r="31" spans="1:10" s="350" customFormat="1" ht="16.5" customHeight="1">
      <c r="A31" s="353"/>
      <c r="B31" s="344"/>
      <c r="C31" s="344"/>
      <c r="D31" s="384" t="s">
        <v>296</v>
      </c>
      <c r="E31" s="381"/>
      <c r="F31" s="355"/>
      <c r="G31" s="356"/>
      <c r="H31" s="357"/>
      <c r="J31" s="710"/>
    </row>
    <row r="32" spans="1:10" s="350" customFormat="1" ht="16.5" customHeight="1">
      <c r="A32" s="353"/>
      <c r="B32" s="344"/>
      <c r="C32" s="344"/>
      <c r="D32" s="384" t="s">
        <v>297</v>
      </c>
      <c r="E32" s="381"/>
      <c r="F32" s="355"/>
      <c r="G32" s="356"/>
      <c r="H32" s="357"/>
      <c r="J32" s="710"/>
    </row>
    <row r="33" spans="1:10" s="350" customFormat="1" ht="16.5" customHeight="1">
      <c r="A33" s="353"/>
      <c r="B33" s="344"/>
      <c r="C33" s="344"/>
      <c r="D33" s="384" t="s">
        <v>298</v>
      </c>
      <c r="E33" s="381"/>
      <c r="F33" s="355"/>
      <c r="G33" s="356"/>
      <c r="H33" s="357"/>
      <c r="J33" s="710"/>
    </row>
    <row r="34" spans="1:10" s="350" customFormat="1" ht="16.5" customHeight="1">
      <c r="A34" s="353"/>
      <c r="B34" s="344" t="s">
        <v>299</v>
      </c>
      <c r="C34" s="344" t="s">
        <v>300</v>
      </c>
      <c r="D34" s="360"/>
      <c r="E34" s="381"/>
      <c r="F34" s="351">
        <v>0</v>
      </c>
      <c r="G34" s="686">
        <v>0</v>
      </c>
      <c r="H34" s="352">
        <f>F34*G34</f>
        <v>0</v>
      </c>
      <c r="J34" s="709">
        <f>F34-H34</f>
        <v>0</v>
      </c>
    </row>
    <row r="35" spans="1:10" s="350" customFormat="1" ht="16.5" customHeight="1">
      <c r="A35" s="353"/>
      <c r="B35" s="344"/>
      <c r="C35" s="376"/>
      <c r="D35" s="364"/>
      <c r="E35" s="381"/>
      <c r="F35" s="366"/>
      <c r="G35" s="367"/>
      <c r="H35" s="368"/>
      <c r="J35" s="711"/>
    </row>
    <row r="36" spans="1:10" s="350" customFormat="1" ht="16.5" customHeight="1">
      <c r="A36" s="353"/>
      <c r="B36" s="344"/>
      <c r="C36" s="376"/>
      <c r="D36" s="360"/>
      <c r="E36" s="381"/>
      <c r="F36" s="355"/>
      <c r="G36" s="356"/>
      <c r="H36" s="357"/>
      <c r="J36" s="710"/>
    </row>
    <row r="37" spans="1:10" s="350" customFormat="1" ht="16.5" customHeight="1">
      <c r="A37" s="353"/>
      <c r="B37" s="344" t="s">
        <v>301</v>
      </c>
      <c r="C37" s="344" t="s">
        <v>302</v>
      </c>
      <c r="D37" s="360"/>
      <c r="E37" s="381"/>
      <c r="F37" s="351">
        <v>0</v>
      </c>
      <c r="G37" s="686">
        <v>0</v>
      </c>
      <c r="H37" s="352">
        <f>F37*G37</f>
        <v>0</v>
      </c>
      <c r="J37" s="709">
        <f>F37-H37</f>
        <v>0</v>
      </c>
    </row>
    <row r="38" spans="1:10" s="350" customFormat="1" ht="16.5" customHeight="1">
      <c r="A38" s="353"/>
      <c r="B38" s="344"/>
      <c r="C38" s="385" t="s">
        <v>303</v>
      </c>
      <c r="D38" s="364"/>
      <c r="E38" s="386"/>
      <c r="F38" s="366"/>
      <c r="G38" s="367"/>
      <c r="H38" s="368"/>
      <c r="J38" s="711"/>
    </row>
    <row r="39" spans="1:10" s="350" customFormat="1" ht="16.5" customHeight="1">
      <c r="A39" s="353"/>
      <c r="B39" s="344"/>
      <c r="C39" s="385" t="s">
        <v>304</v>
      </c>
      <c r="D39" s="364"/>
      <c r="E39" s="386"/>
      <c r="F39" s="366"/>
      <c r="G39" s="367"/>
      <c r="H39" s="368"/>
      <c r="J39" s="711"/>
    </row>
    <row r="40" spans="1:10" s="389" customFormat="1" ht="16.5" customHeight="1">
      <c r="A40" s="387"/>
      <c r="B40" s="388"/>
      <c r="C40" s="385" t="s">
        <v>305</v>
      </c>
      <c r="D40" s="364"/>
      <c r="E40" s="386"/>
      <c r="F40" s="366"/>
      <c r="G40" s="367"/>
      <c r="H40" s="368"/>
      <c r="J40" s="711"/>
    </row>
    <row r="41" spans="1:10" s="389" customFormat="1" ht="16.5" customHeight="1">
      <c r="A41" s="387"/>
      <c r="B41" s="388"/>
      <c r="C41" s="385"/>
      <c r="D41" s="390"/>
      <c r="E41" s="386"/>
      <c r="F41" s="391"/>
      <c r="G41" s="392"/>
      <c r="H41" s="393"/>
      <c r="J41" s="713"/>
    </row>
    <row r="42" spans="1:10" s="350" customFormat="1" ht="16.5" customHeight="1">
      <c r="A42" s="343" t="s">
        <v>306</v>
      </c>
      <c r="B42" s="344" t="s">
        <v>307</v>
      </c>
      <c r="C42" s="344"/>
      <c r="D42" s="394"/>
      <c r="E42" s="346"/>
      <c r="F42" s="395">
        <v>0</v>
      </c>
      <c r="G42" s="687">
        <v>0</v>
      </c>
      <c r="H42" s="396">
        <f>F42*G42</f>
        <v>0</v>
      </c>
      <c r="J42" s="714">
        <f>F42-H42</f>
        <v>0</v>
      </c>
    </row>
    <row r="43" spans="1:10" s="350" customFormat="1" ht="24.75" customHeight="1">
      <c r="A43" s="353"/>
      <c r="B43" s="344"/>
      <c r="C43" s="858" t="s">
        <v>308</v>
      </c>
      <c r="D43" s="859"/>
      <c r="E43" s="399"/>
      <c r="F43" s="400"/>
      <c r="G43" s="401"/>
      <c r="H43" s="352"/>
      <c r="J43" s="709"/>
    </row>
    <row r="44" spans="1:10" s="350" customFormat="1" ht="26.25" customHeight="1">
      <c r="A44" s="353"/>
      <c r="B44" s="344"/>
      <c r="C44" s="858" t="s">
        <v>309</v>
      </c>
      <c r="D44" s="859"/>
      <c r="E44" s="399"/>
      <c r="F44" s="400"/>
      <c r="G44" s="401"/>
      <c r="H44" s="352"/>
      <c r="J44" s="709"/>
    </row>
    <row r="45" spans="1:10" s="350" customFormat="1" ht="16.5" customHeight="1">
      <c r="A45" s="353"/>
      <c r="B45" s="344"/>
      <c r="C45" s="858" t="s">
        <v>310</v>
      </c>
      <c r="D45" s="859"/>
      <c r="E45" s="399"/>
      <c r="F45" s="400"/>
      <c r="G45" s="401"/>
      <c r="H45" s="352"/>
      <c r="J45" s="709"/>
    </row>
    <row r="46" spans="1:10" s="350" customFormat="1" ht="16.5" customHeight="1">
      <c r="A46" s="353"/>
      <c r="B46" s="344"/>
      <c r="C46" s="858" t="s">
        <v>311</v>
      </c>
      <c r="D46" s="859"/>
      <c r="E46" s="399"/>
      <c r="F46" s="400"/>
      <c r="G46" s="401"/>
      <c r="H46" s="352"/>
      <c r="J46" s="709"/>
    </row>
    <row r="47" spans="1:10" s="350" customFormat="1" ht="16.5" customHeight="1">
      <c r="A47" s="353"/>
      <c r="B47" s="344"/>
      <c r="C47" s="397" t="s">
        <v>312</v>
      </c>
      <c r="D47" s="398"/>
      <c r="E47" s="399"/>
      <c r="F47" s="400"/>
      <c r="G47" s="401"/>
      <c r="H47" s="352"/>
      <c r="J47" s="709"/>
    </row>
    <row r="48" spans="1:10" s="350" customFormat="1" ht="26.25" customHeight="1">
      <c r="A48" s="353"/>
      <c r="B48" s="344"/>
      <c r="C48" s="397" t="s">
        <v>313</v>
      </c>
      <c r="D48" s="398"/>
      <c r="E48" s="399"/>
      <c r="F48" s="400"/>
      <c r="G48" s="401"/>
      <c r="H48" s="352"/>
      <c r="J48" s="709"/>
    </row>
    <row r="49" spans="1:10" s="350" customFormat="1" ht="16.5" customHeight="1">
      <c r="A49" s="353"/>
      <c r="B49" s="344"/>
      <c r="C49" s="858" t="s">
        <v>314</v>
      </c>
      <c r="D49" s="859"/>
      <c r="E49" s="399"/>
      <c r="F49" s="400"/>
      <c r="G49" s="401"/>
      <c r="H49" s="352"/>
      <c r="J49" s="709"/>
    </row>
    <row r="50" spans="1:10" s="350" customFormat="1" ht="16.5" customHeight="1">
      <c r="A50" s="353"/>
      <c r="B50" s="344"/>
      <c r="C50" s="858" t="s">
        <v>315</v>
      </c>
      <c r="D50" s="859"/>
      <c r="E50" s="399"/>
      <c r="F50" s="400"/>
      <c r="G50" s="401"/>
      <c r="H50" s="352"/>
      <c r="J50" s="709"/>
    </row>
    <row r="51" spans="1:10" s="350" customFormat="1" ht="16.5" customHeight="1">
      <c r="A51" s="353"/>
      <c r="B51" s="344"/>
      <c r="C51" s="858"/>
      <c r="D51" s="859"/>
      <c r="E51" s="399"/>
      <c r="F51" s="366"/>
      <c r="G51" s="367"/>
      <c r="H51" s="368"/>
      <c r="J51" s="711"/>
    </row>
    <row r="52" spans="1:10" s="350" customFormat="1" ht="16.5" customHeight="1">
      <c r="A52" s="343" t="s">
        <v>316</v>
      </c>
      <c r="B52" s="344" t="s">
        <v>317</v>
      </c>
      <c r="C52" s="344"/>
      <c r="D52" s="394"/>
      <c r="E52" s="346"/>
      <c r="F52" s="395">
        <v>0</v>
      </c>
      <c r="G52" s="687">
        <v>0</v>
      </c>
      <c r="H52" s="396">
        <f>F52*G52</f>
        <v>0</v>
      </c>
      <c r="J52" s="714">
        <f>F52-H52</f>
        <v>0</v>
      </c>
    </row>
    <row r="53" spans="1:10" s="350" customFormat="1" ht="16.5" customHeight="1">
      <c r="A53" s="353"/>
      <c r="B53" s="344" t="s">
        <v>318</v>
      </c>
      <c r="C53" s="344" t="s">
        <v>319</v>
      </c>
      <c r="D53" s="380"/>
      <c r="E53" s="399"/>
      <c r="F53" s="400"/>
      <c r="G53" s="401"/>
      <c r="H53" s="352"/>
      <c r="J53" s="709"/>
    </row>
    <row r="54" spans="1:10" s="350" customFormat="1" ht="16.5" customHeight="1">
      <c r="A54" s="353"/>
      <c r="B54" s="344"/>
      <c r="C54" s="344"/>
      <c r="D54" s="364"/>
      <c r="E54" s="399"/>
      <c r="F54" s="366"/>
      <c r="G54" s="367"/>
      <c r="H54" s="368"/>
      <c r="J54" s="711"/>
    </row>
    <row r="55" spans="1:10" s="350" customFormat="1" ht="16.5" customHeight="1">
      <c r="A55" s="353"/>
      <c r="B55" s="344" t="s">
        <v>320</v>
      </c>
      <c r="C55" s="344" t="s">
        <v>321</v>
      </c>
      <c r="D55" s="394"/>
      <c r="E55" s="346"/>
      <c r="F55" s="400"/>
      <c r="G55" s="401"/>
      <c r="H55" s="352"/>
      <c r="J55" s="709"/>
    </row>
    <row r="56" spans="1:10" s="350" customFormat="1" ht="16.5" customHeight="1">
      <c r="A56" s="353"/>
      <c r="B56" s="358"/>
      <c r="C56" s="358" t="s">
        <v>322</v>
      </c>
      <c r="D56" s="364"/>
      <c r="E56" s="346"/>
      <c r="F56" s="366"/>
      <c r="G56" s="367"/>
      <c r="H56" s="368"/>
      <c r="J56" s="711"/>
    </row>
    <row r="57" spans="1:10" s="350" customFormat="1" ht="16.5" customHeight="1">
      <c r="A57" s="353"/>
      <c r="B57" s="358"/>
      <c r="C57" s="402"/>
      <c r="D57" s="380"/>
      <c r="E57" s="403"/>
      <c r="F57" s="377"/>
      <c r="G57" s="356"/>
      <c r="H57" s="378"/>
      <c r="J57" s="712"/>
    </row>
    <row r="58" spans="1:10" s="350" customFormat="1" ht="16.5" customHeight="1">
      <c r="A58" s="343" t="s">
        <v>323</v>
      </c>
      <c r="B58" s="344" t="s">
        <v>324</v>
      </c>
      <c r="C58" s="344"/>
      <c r="D58" s="380"/>
      <c r="E58" s="346"/>
      <c r="F58" s="404">
        <v>0</v>
      </c>
      <c r="G58" s="687">
        <v>0</v>
      </c>
      <c r="H58" s="405">
        <f>F58*G58</f>
        <v>0</v>
      </c>
      <c r="J58" s="715">
        <f>F58-H58</f>
        <v>0</v>
      </c>
    </row>
    <row r="59" spans="1:10" s="350" customFormat="1" ht="27.75" customHeight="1">
      <c r="A59" s="353"/>
      <c r="B59" s="406" t="s">
        <v>325</v>
      </c>
      <c r="C59" s="857" t="s">
        <v>59</v>
      </c>
      <c r="D59" s="856"/>
      <c r="E59" s="408"/>
      <c r="F59" s="409"/>
      <c r="G59" s="401"/>
      <c r="H59" s="410"/>
      <c r="J59" s="716"/>
    </row>
    <row r="60" spans="1:10" s="413" customFormat="1" ht="26.25" customHeight="1">
      <c r="A60" s="411"/>
      <c r="B60" s="406" t="s">
        <v>326</v>
      </c>
      <c r="C60" s="855" t="s">
        <v>456</v>
      </c>
      <c r="D60" s="856"/>
      <c r="E60" s="412"/>
      <c r="F60" s="409"/>
      <c r="G60" s="401"/>
      <c r="H60" s="410"/>
      <c r="J60" s="716"/>
    </row>
    <row r="61" spans="1:10" s="413" customFormat="1" ht="16.5" customHeight="1">
      <c r="A61" s="414"/>
      <c r="B61" s="415" t="s">
        <v>327</v>
      </c>
      <c r="C61" s="857" t="s">
        <v>60</v>
      </c>
      <c r="D61" s="856"/>
      <c r="E61" s="412"/>
      <c r="F61" s="409"/>
      <c r="G61" s="401"/>
      <c r="H61" s="410"/>
      <c r="J61" s="716"/>
    </row>
    <row r="62" spans="1:10" s="413" customFormat="1" ht="16.5" customHeight="1">
      <c r="A62" s="414"/>
      <c r="B62" s="415" t="s">
        <v>328</v>
      </c>
      <c r="C62" s="857" t="s">
        <v>329</v>
      </c>
      <c r="D62" s="856"/>
      <c r="E62" s="412"/>
      <c r="F62" s="409"/>
      <c r="G62" s="401"/>
      <c r="H62" s="410"/>
      <c r="J62" s="716"/>
    </row>
    <row r="63" spans="1:10" s="413" customFormat="1" ht="17.25" customHeight="1">
      <c r="A63" s="414"/>
      <c r="B63" s="415" t="s">
        <v>330</v>
      </c>
      <c r="C63" s="855" t="s">
        <v>455</v>
      </c>
      <c r="D63" s="856"/>
      <c r="E63" s="412"/>
      <c r="F63" s="409"/>
      <c r="G63" s="401"/>
      <c r="H63" s="410"/>
      <c r="J63" s="716"/>
    </row>
    <row r="64" spans="1:10" s="413" customFormat="1" ht="38.25" customHeight="1">
      <c r="A64" s="414"/>
      <c r="B64" s="415" t="s">
        <v>331</v>
      </c>
      <c r="C64" s="857" t="s">
        <v>332</v>
      </c>
      <c r="D64" s="856"/>
      <c r="E64" s="412"/>
      <c r="F64" s="409"/>
      <c r="G64" s="401"/>
      <c r="H64" s="410"/>
      <c r="J64" s="716"/>
    </row>
    <row r="65" spans="1:10" s="420" customFormat="1" ht="12.75">
      <c r="A65" s="416"/>
      <c r="B65" s="417"/>
      <c r="C65" s="418"/>
      <c r="D65" s="419"/>
      <c r="F65" s="421"/>
      <c r="G65" s="422"/>
      <c r="H65" s="423"/>
      <c r="J65" s="717"/>
    </row>
    <row r="66" spans="1:10" s="420" customFormat="1" ht="17.25" customHeight="1">
      <c r="A66" s="746" t="s">
        <v>333</v>
      </c>
      <c r="B66" s="853" t="s">
        <v>451</v>
      </c>
      <c r="C66" s="853"/>
      <c r="D66" s="854"/>
      <c r="F66" s="395">
        <v>0</v>
      </c>
      <c r="G66" s="687">
        <v>0</v>
      </c>
      <c r="H66" s="396">
        <f>F66*G66</f>
        <v>0</v>
      </c>
      <c r="J66" s="714">
        <f>F66-H66</f>
        <v>0</v>
      </c>
    </row>
    <row r="67" spans="1:10" s="420" customFormat="1" ht="12.75">
      <c r="A67" s="416"/>
      <c r="B67" s="417"/>
      <c r="C67" s="418"/>
      <c r="D67" s="419"/>
      <c r="F67" s="421"/>
      <c r="G67" s="422"/>
      <c r="H67" s="423"/>
      <c r="J67" s="717"/>
    </row>
    <row r="68" spans="1:10" s="420" customFormat="1" ht="12.75">
      <c r="A68" s="343" t="s">
        <v>449</v>
      </c>
      <c r="B68" s="344" t="s">
        <v>334</v>
      </c>
      <c r="C68" s="418"/>
      <c r="D68" s="419"/>
      <c r="F68" s="395">
        <v>0</v>
      </c>
      <c r="G68" s="687">
        <v>0</v>
      </c>
      <c r="H68" s="396">
        <f>F68*G68</f>
        <v>0</v>
      </c>
      <c r="J68" s="714">
        <f>F68-H68</f>
        <v>0</v>
      </c>
    </row>
    <row r="69" spans="1:10" s="420" customFormat="1" ht="12.75">
      <c r="A69" s="416"/>
      <c r="B69" s="417"/>
      <c r="C69" s="418"/>
      <c r="D69" s="364"/>
      <c r="F69" s="366"/>
      <c r="G69" s="424"/>
      <c r="H69" s="368"/>
      <c r="J69" s="711"/>
    </row>
    <row r="70" spans="1:10" s="420" customFormat="1" ht="13.5" thickBot="1">
      <c r="A70" s="416"/>
      <c r="B70" s="417"/>
      <c r="C70" s="418"/>
      <c r="D70" s="425"/>
      <c r="F70" s="426"/>
      <c r="G70" s="427"/>
      <c r="H70" s="428"/>
      <c r="J70" s="718"/>
    </row>
    <row r="71" spans="1:10" s="342" customFormat="1" ht="16.5" customHeight="1" thickBot="1">
      <c r="A71" s="429"/>
      <c r="B71" s="430" t="s">
        <v>354</v>
      </c>
      <c r="C71" s="431"/>
      <c r="D71" s="432"/>
      <c r="E71" s="433"/>
      <c r="F71" s="434">
        <f>SUM(F68,F58,F52,F42,F6,F66)</f>
        <v>0</v>
      </c>
      <c r="G71" s="435"/>
      <c r="H71" s="436">
        <f>SUM(H68,H58,H52,H42,H6,H66)</f>
        <v>0</v>
      </c>
      <c r="J71" s="719">
        <f>SUM(J68,J58,J52,J42,J6,J66)</f>
        <v>0</v>
      </c>
    </row>
    <row r="72" spans="4:14" s="437" customFormat="1" ht="13.5" customHeight="1">
      <c r="D72" s="438"/>
      <c r="E72" s="439"/>
      <c r="F72" s="440"/>
      <c r="G72" s="440"/>
      <c r="H72" s="440"/>
      <c r="I72" s="439"/>
      <c r="J72" s="439"/>
      <c r="K72" s="439"/>
      <c r="L72" s="439"/>
      <c r="M72" s="439"/>
      <c r="N72" s="441"/>
    </row>
    <row r="73" spans="2:14" s="437" customFormat="1" ht="13.5" customHeight="1">
      <c r="B73" s="442"/>
      <c r="D73" s="438"/>
      <c r="E73" s="439"/>
      <c r="F73" s="443"/>
      <c r="G73" s="443"/>
      <c r="H73" s="443"/>
      <c r="I73" s="439"/>
      <c r="J73" s="439"/>
      <c r="K73" s="439"/>
      <c r="L73" s="439"/>
      <c r="M73" s="439"/>
      <c r="N73" s="439"/>
    </row>
    <row r="74" spans="4:14" s="437" customFormat="1" ht="13.5" customHeight="1">
      <c r="D74" s="438"/>
      <c r="E74" s="439"/>
      <c r="F74" s="439"/>
      <c r="G74" s="439"/>
      <c r="H74" s="439"/>
      <c r="I74" s="439"/>
      <c r="J74" s="439"/>
      <c r="K74" s="439"/>
      <c r="L74" s="439"/>
      <c r="M74" s="439"/>
      <c r="N74" s="439"/>
    </row>
    <row r="75" ht="13.5" customHeight="1"/>
    <row r="76" ht="13.5" customHeight="1"/>
    <row r="77" ht="13.5" customHeight="1"/>
    <row r="78" ht="17.25" customHeight="1"/>
    <row r="79" ht="17.25" customHeight="1"/>
  </sheetData>
  <sheetProtection/>
  <mergeCells count="16">
    <mergeCell ref="A1:J1"/>
    <mergeCell ref="C43:D43"/>
    <mergeCell ref="C44:D44"/>
    <mergeCell ref="C45:D45"/>
    <mergeCell ref="C46:D46"/>
    <mergeCell ref="C62:D62"/>
    <mergeCell ref="C30:D30"/>
    <mergeCell ref="B66:D66"/>
    <mergeCell ref="C63:D63"/>
    <mergeCell ref="C64:D64"/>
    <mergeCell ref="C49:D49"/>
    <mergeCell ref="C50:D50"/>
    <mergeCell ref="C51:D51"/>
    <mergeCell ref="C59:D59"/>
    <mergeCell ref="C60:D60"/>
    <mergeCell ref="C61:D61"/>
  </mergeCells>
  <printOptions/>
  <pageMargins left="0.5511811023622047" right="0.2362204724409449" top="0.4330708661417323" bottom="0.4330708661417323" header="0.2755905511811024" footer="0.2755905511811024"/>
  <pageSetup fitToHeight="1" fitToWidth="1" horizontalDpi="600" verticalDpi="600" orientation="landscape" paperSize="8" scale="60" r:id="rId1"/>
  <headerFooter scaleWithDoc="0"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VREG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 Stockman</dc:creator>
  <cp:keywords/>
  <dc:description/>
  <cp:lastModifiedBy>Sofie Lauwaert</cp:lastModifiedBy>
  <cp:lastPrinted>2014-10-07T12:32:19Z</cp:lastPrinted>
  <dcterms:created xsi:type="dcterms:W3CDTF">2014-05-06T11:13:59Z</dcterms:created>
  <dcterms:modified xsi:type="dcterms:W3CDTF">2015-03-27T10:35:13Z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